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>
    <definedName name="_xlnm.Print_Area" localSheetId="0">'doc1'!$A$1:$M$496</definedName>
  </definedNames>
  <calcPr fullCalcOnLoad="1"/>
</workbook>
</file>

<file path=xl/sharedStrings.xml><?xml version="1.0" encoding="utf-8"?>
<sst xmlns="http://schemas.openxmlformats.org/spreadsheetml/2006/main" count="1490" uniqueCount="670">
  <si>
    <t>Dział</t>
  </si>
  <si>
    <t>Rozdział</t>
  </si>
  <si>
    <t>Paragraf</t>
  </si>
  <si>
    <t>Treść</t>
  </si>
  <si>
    <t>010</t>
  </si>
  <si>
    <t>Rolnictwo i łowiectwo</t>
  </si>
  <si>
    <t>1 973 591,11</t>
  </si>
  <si>
    <t>01010</t>
  </si>
  <si>
    <t>Infrastruktura wodociągowa i sanitacyjna wsi</t>
  </si>
  <si>
    <t>1 487 503,00</t>
  </si>
  <si>
    <t>6057</t>
  </si>
  <si>
    <t>Wydatki inwestycyjne jednostek budżetowych</t>
  </si>
  <si>
    <t>805 492,00</t>
  </si>
  <si>
    <t>6059</t>
  </si>
  <si>
    <t>682 011,00</t>
  </si>
  <si>
    <t>01030</t>
  </si>
  <si>
    <t>Izby rolnicze</t>
  </si>
  <si>
    <t>20 000,00</t>
  </si>
  <si>
    <t>2850</t>
  </si>
  <si>
    <t>Wpłaty gmin na rzecz izb rolniczych w wysokości 2% uzyskanych wpływów z podatku rolnego</t>
  </si>
  <si>
    <t>01095</t>
  </si>
  <si>
    <t>Pozostała działalność</t>
  </si>
  <si>
    <t>466 088,11</t>
  </si>
  <si>
    <t>2320</t>
  </si>
  <si>
    <t>Dotacje celowe przekazane dla powiatu na zadania bieżące realizowane na podstawie porozumień (umów) między jednostkami samorządu terytorialnego</t>
  </si>
  <si>
    <t>3 000,00</t>
  </si>
  <si>
    <t>4110</t>
  </si>
  <si>
    <t>Składki na ubezpieczenia społeczne</t>
  </si>
  <si>
    <t>918,32</t>
  </si>
  <si>
    <t>4120</t>
  </si>
  <si>
    <t>Składki na Fundusz Pracy</t>
  </si>
  <si>
    <t>46,56</t>
  </si>
  <si>
    <t>4170</t>
  </si>
  <si>
    <t>Wynagrodzenia bezosobowe</t>
  </si>
  <si>
    <t>5 200,00</t>
  </si>
  <si>
    <t>4210</t>
  </si>
  <si>
    <t>Zakup materiałów i wyposażenia</t>
  </si>
  <si>
    <t>6 700,00</t>
  </si>
  <si>
    <t>4300</t>
  </si>
  <si>
    <t>Zakup usług pozostałych</t>
  </si>
  <si>
    <t>28 568,22</t>
  </si>
  <si>
    <t>4430</t>
  </si>
  <si>
    <t>Różne opłaty i składki</t>
  </si>
  <si>
    <t>421 655,01</t>
  </si>
  <si>
    <t>150</t>
  </si>
  <si>
    <t>Przetwórstwo przemysłowe</t>
  </si>
  <si>
    <t>2 129,00</t>
  </si>
  <si>
    <t>15011</t>
  </si>
  <si>
    <t>Rozwój przedsiębiorczości</t>
  </si>
  <si>
    <t>6639</t>
  </si>
  <si>
    <t>Dotacje celowe przekazane do samorządu województwa na inwestycje i zakupy inwestycyjne realizowane na podstawie porozumień (umów) między jednostkami samorządu terytorialnego</t>
  </si>
  <si>
    <t>600</t>
  </si>
  <si>
    <t>Transport i łączność</t>
  </si>
  <si>
    <t>1 963 000,00</t>
  </si>
  <si>
    <t>60014</t>
  </si>
  <si>
    <t>Drogi publiczne powiatowe</t>
  </si>
  <si>
    <t>75 000,00</t>
  </si>
  <si>
    <t>6300</t>
  </si>
  <si>
    <t>Dotacja celowa na pomoc finansową udzielaną między jednostkami samorządu terytorialnego na dofinansowanie własnych zadań inwestycyjnych i zakupów inwestycyjnych</t>
  </si>
  <si>
    <t>60016</t>
  </si>
  <si>
    <t>Drogi publiczne gminne</t>
  </si>
  <si>
    <t>1 888 000,00</t>
  </si>
  <si>
    <t>2 000,00</t>
  </si>
  <si>
    <t>105 000,00</t>
  </si>
  <si>
    <t>4270</t>
  </si>
  <si>
    <t>Zakup usług remontowych</t>
  </si>
  <si>
    <t>120 000,00</t>
  </si>
  <si>
    <t>393 000,00</t>
  </si>
  <si>
    <t>5 000,00</t>
  </si>
  <si>
    <t>6050</t>
  </si>
  <si>
    <t>1 263 000,00</t>
  </si>
  <si>
    <t>630</t>
  </si>
  <si>
    <t>Turystyka</t>
  </si>
  <si>
    <t>29 000,00</t>
  </si>
  <si>
    <t>63095</t>
  </si>
  <si>
    <t>4307</t>
  </si>
  <si>
    <t>16 352,00</t>
  </si>
  <si>
    <t>4309</t>
  </si>
  <si>
    <t>12 648,00</t>
  </si>
  <si>
    <t>700</t>
  </si>
  <si>
    <t>Gospodarka mieszkaniowa</t>
  </si>
  <si>
    <t>670 600,00</t>
  </si>
  <si>
    <t>70005</t>
  </si>
  <si>
    <t>Gospodarka gruntami i nieruchomościami</t>
  </si>
  <si>
    <t>1 430,00</t>
  </si>
  <si>
    <t>170,00</t>
  </si>
  <si>
    <t>14 000,00</t>
  </si>
  <si>
    <t>104 000,00</t>
  </si>
  <si>
    <t>4260</t>
  </si>
  <si>
    <t>Zakup energii</t>
  </si>
  <si>
    <t>48 000,00</t>
  </si>
  <si>
    <t>BeSTia</t>
  </si>
  <si>
    <t>43 400,00</t>
  </si>
  <si>
    <t>58 600,00</t>
  </si>
  <si>
    <t>4400</t>
  </si>
  <si>
    <t>Opłaty za administrowanie i czynsze za budynki, lokale i pomieszczenia garażowe</t>
  </si>
  <si>
    <t>159 000,00</t>
  </si>
  <si>
    <t>63 000,00</t>
  </si>
  <si>
    <t>4480</t>
  </si>
  <si>
    <t>Podatek od nieruchomości</t>
  </si>
  <si>
    <t>65 000,00</t>
  </si>
  <si>
    <t>4530</t>
  </si>
  <si>
    <t>Podatek od towarów i usług (VAT).</t>
  </si>
  <si>
    <t>4590</t>
  </si>
  <si>
    <t>Kary i odszkodowania wypłacane na rzecz osób fizycznych</t>
  </si>
  <si>
    <t>1 000,00</t>
  </si>
  <si>
    <t>60 000,00</t>
  </si>
  <si>
    <t>6060</t>
  </si>
  <si>
    <t>Wydatki na zakupy inwestycyjne jednostek budżetowych</t>
  </si>
  <si>
    <t>39 000,00</t>
  </si>
  <si>
    <t>710</t>
  </si>
  <si>
    <t>Działalność usługowa</t>
  </si>
  <si>
    <t>34 500,00</t>
  </si>
  <si>
    <t>71004</t>
  </si>
  <si>
    <t>Plany zagospodarowania przestrzennego</t>
  </si>
  <si>
    <t>30 000,00</t>
  </si>
  <si>
    <t>71095</t>
  </si>
  <si>
    <t>4 500,00</t>
  </si>
  <si>
    <t>4 000,00</t>
  </si>
  <si>
    <t>500,00</t>
  </si>
  <si>
    <t>750</t>
  </si>
  <si>
    <t>Administracja publiczna</t>
  </si>
  <si>
    <t>8 567 177,49</t>
  </si>
  <si>
    <t>75011</t>
  </si>
  <si>
    <t>Urzędy wojewódzkie</t>
  </si>
  <si>
    <t>93 444,00</t>
  </si>
  <si>
    <t>4010</t>
  </si>
  <si>
    <t>Wynagrodzenia osobowe pracowników</t>
  </si>
  <si>
    <t>77 800,00</t>
  </si>
  <si>
    <t>13 738,00</t>
  </si>
  <si>
    <t>1 906,00</t>
  </si>
  <si>
    <t>75022</t>
  </si>
  <si>
    <t>Rady gmin (miast i miast na prawach powiatu)</t>
  </si>
  <si>
    <t>164 696,00</t>
  </si>
  <si>
    <t>3030</t>
  </si>
  <si>
    <t xml:space="preserve">Różne wydatki na rzecz osób fizycznych </t>
  </si>
  <si>
    <t>156 200,00</t>
  </si>
  <si>
    <t>4410</t>
  </si>
  <si>
    <t>Podróże służbowe krajowe</t>
  </si>
  <si>
    <t>496,00</t>
  </si>
  <si>
    <t>75023</t>
  </si>
  <si>
    <t>Urzędy gmin (miast i miast na prawach powiatu)</t>
  </si>
  <si>
    <t>8 226 037,49</t>
  </si>
  <si>
    <t>3020</t>
  </si>
  <si>
    <t>Wydatki osobowe niezaliczone do wynagrodzeń</t>
  </si>
  <si>
    <t>2 371 740,00</t>
  </si>
  <si>
    <t>4040</t>
  </si>
  <si>
    <t>Dodatkowe wynagrodzenie roczne</t>
  </si>
  <si>
    <t>186 655,00</t>
  </si>
  <si>
    <t>4100</t>
  </si>
  <si>
    <t>Wynagrodzenia agencyjno-prowizyjne</t>
  </si>
  <si>
    <t>95 000,00</t>
  </si>
  <si>
    <t>428 160,00</t>
  </si>
  <si>
    <t>37 000,00</t>
  </si>
  <si>
    <t>4140</t>
  </si>
  <si>
    <t>Wpłaty na Państwowy Fundusz Rehabilitacji Osób Niepełnosprawnych</t>
  </si>
  <si>
    <t>1 200,00</t>
  </si>
  <si>
    <t>54 000,00</t>
  </si>
  <si>
    <t>180 390,00</t>
  </si>
  <si>
    <t>96 200,00</t>
  </si>
  <si>
    <t>4280</t>
  </si>
  <si>
    <t>Zakup usług zdrowotnych</t>
  </si>
  <si>
    <t>212 601,49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</si>
  <si>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</si>
  <si>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</si>
  <si>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</si>
  <si>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</si>
  <si>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19 000,00</t>
  </si>
  <si>
    <t>4370</t>
  </si>
  <si>
    <t>Opłata z tytułu zakupu usług telekomunikacyjnych świadczonych w stacjonarnej publicznej sieci telefonicznej.</t>
  </si>
  <si>
    <t>17 600,00</t>
  </si>
  <si>
    <t>10 000,00</t>
  </si>
  <si>
    <t>4440</t>
  </si>
  <si>
    <t>Odpisy na zakładowy fundusz świadczeń socjalnych</t>
  </si>
  <si>
    <t>64 610,00</t>
  </si>
  <si>
    <t>4580</t>
  </si>
  <si>
    <t>Pozostałe odsetki</t>
  </si>
  <si>
    <t>2 300,00</t>
  </si>
  <si>
    <t>4700</t>
  </si>
  <si>
    <t xml:space="preserve">Szkolenia pracowników niebędących członkami korpusu służby cywilnej </t>
  </si>
  <si>
    <t>4 389 581,00</t>
  </si>
  <si>
    <t>75075</t>
  </si>
  <si>
    <t>Promocja jednostek samorządu terytorialnego</t>
  </si>
  <si>
    <t>55 000,00</t>
  </si>
  <si>
    <t>75095</t>
  </si>
  <si>
    <t>28 000,00</t>
  </si>
  <si>
    <t>8 000,00</t>
  </si>
  <si>
    <t>751</t>
  </si>
  <si>
    <t>Urzędy naczelnych organów władzy państwowej, kontroli i ochrony prawa oraz sądownictwa</t>
  </si>
  <si>
    <t>2 674,00</t>
  </si>
  <si>
    <t>75101</t>
  </si>
  <si>
    <t>Urzędy naczelnych organów władzy państwowej, kontroli i ochrony prawa</t>
  </si>
  <si>
    <t>754</t>
  </si>
  <si>
    <t>Bezpieczeństwo publiczne i ochrona przeciwpożarowa</t>
  </si>
  <si>
    <t>187 920,00</t>
  </si>
  <si>
    <t>75404</t>
  </si>
  <si>
    <t>Komendy wojewódzkie Policji</t>
  </si>
  <si>
    <t>6 000,00</t>
  </si>
  <si>
    <t>3000</t>
  </si>
  <si>
    <t>Wpłaty jednostek na państwowy fundusz celowy</t>
  </si>
  <si>
    <t>75412</t>
  </si>
  <si>
    <t>Ochotnicze straże pożarne</t>
  </si>
  <si>
    <t>178 120,00</t>
  </si>
  <si>
    <t>2830</t>
  </si>
  <si>
    <t>Dotacja celowa z budżetu na finansowanie lub dofinansowanie zadań zleconych do realizacji pozostałym jednostkom nie zaliczanym do sektora finansów publicznych</t>
  </si>
  <si>
    <t>600,00</t>
  </si>
  <si>
    <t>22 000,00</t>
  </si>
  <si>
    <t>37 700,00</t>
  </si>
  <si>
    <t>2 920,00</t>
  </si>
  <si>
    <t>9 300,00</t>
  </si>
  <si>
    <t>14 100,00</t>
  </si>
  <si>
    <t>39 200,00</t>
  </si>
  <si>
    <t>12 000,00</t>
  </si>
  <si>
    <t>14 500,00</t>
  </si>
  <si>
    <t>1 800,00</t>
  </si>
  <si>
    <t>17 000,00</t>
  </si>
  <si>
    <t>75414</t>
  </si>
  <si>
    <t>Obrona cywilna</t>
  </si>
  <si>
    <t>3 800,00</t>
  </si>
  <si>
    <t>800,00</t>
  </si>
  <si>
    <t>757</t>
  </si>
  <si>
    <t>Obsługa długu publicznego</t>
  </si>
  <si>
    <t>880 000,00</t>
  </si>
  <si>
    <t>75702</t>
  </si>
  <si>
    <t>Obsługa papierów wartościowych, kredytów i pożyczek jednostek samorządu terytorialnego</t>
  </si>
  <si>
    <t>8070</t>
  </si>
  <si>
    <t>Odsetki, dyskonto i inne rozliczenia dotyczące skarbowych papierów wartościowych, kredytów i pożyczek oraz innych instrumentów finansowych, związanych z obsługą długu krajowego</t>
  </si>
  <si>
    <t>210 000,00</t>
  </si>
  <si>
    <t>8110</t>
  </si>
  <si>
    <t>Odsetki od samorządowych papierów wartościowych lub zaciągniętych przez jednostkę samorządu terytorialnego kredytów i pożyczek</t>
  </si>
  <si>
    <t>670 000,00</t>
  </si>
  <si>
    <t>758</t>
  </si>
  <si>
    <t>Różne rozliczenia</t>
  </si>
  <si>
    <t>94 085,00</t>
  </si>
  <si>
    <t>4810</t>
  </si>
  <si>
    <t>Rezerwy</t>
  </si>
  <si>
    <t>75818</t>
  </si>
  <si>
    <t>Rezerwy ogólne i celowe</t>
  </si>
  <si>
    <t>801</t>
  </si>
  <si>
    <t>Oświata i wychowanie</t>
  </si>
  <si>
    <t>17 671 811,00</t>
  </si>
  <si>
    <t>80101</t>
  </si>
  <si>
    <t>Szkoły podstawowe</t>
  </si>
  <si>
    <t>8 004 196,00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</si>
  <si>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</si>
  <si>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</si>
  <si>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1 199,00</t>
  </si>
  <si>
    <t>133 000,00</t>
  </si>
  <si>
    <t>5 321 934,00</t>
  </si>
  <si>
    <t>409 800,00</t>
  </si>
  <si>
    <t>982 527,00</t>
  </si>
  <si>
    <t>141 775,00</t>
  </si>
  <si>
    <t>4 320,00</t>
  </si>
  <si>
    <t>210 603,00</t>
  </si>
  <si>
    <t>4240</t>
  </si>
  <si>
    <t>Zakup pomocy naukowych, dydaktycznych i książek</t>
  </si>
  <si>
    <t>10 263,00</t>
  </si>
  <si>
    <t>282 701,00</t>
  </si>
  <si>
    <t>41 703,00</t>
  </si>
  <si>
    <t>9 800,00</t>
  </si>
  <si>
    <t>88 173,00</t>
  </si>
  <si>
    <t>5 400,00</t>
  </si>
  <si>
    <t>13 200,00</t>
  </si>
  <si>
    <t>5 010,00</t>
  </si>
  <si>
    <t>9 415,00</t>
  </si>
  <si>
    <t>325 069,00</t>
  </si>
  <si>
    <t>7 304,00</t>
  </si>
  <si>
    <t>80103</t>
  </si>
  <si>
    <t>Oddziały przedszkolne w szkołach podstawowych</t>
  </si>
  <si>
    <t>848 890,00</t>
  </si>
  <si>
    <t>13 800,00</t>
  </si>
  <si>
    <t>616 984,00</t>
  </si>
  <si>
    <t>44 100,00</t>
  </si>
  <si>
    <t>105 266,00</t>
  </si>
  <si>
    <t>16 040,00</t>
  </si>
  <si>
    <t>12 955,00</t>
  </si>
  <si>
    <t>5 284,00</t>
  </si>
  <si>
    <t>1 425,00</t>
  </si>
  <si>
    <t>1 300,00</t>
  </si>
  <si>
    <t>336,00</t>
  </si>
  <si>
    <t>550,00</t>
  </si>
  <si>
    <t>29 750,00</t>
  </si>
  <si>
    <t>80104</t>
  </si>
  <si>
    <t xml:space="preserve">Przedszkola </t>
  </si>
  <si>
    <t>1 998 656,00</t>
  </si>
  <si>
    <t>2540</t>
  </si>
  <si>
    <t>Dotacja podmiotowa z budżetu dla niepublicznej jednostki systemu oświaty</t>
  </si>
  <si>
    <t>400 000,00</t>
  </si>
  <si>
    <t>888 186,00</t>
  </si>
  <si>
    <t>4017</t>
  </si>
  <si>
    <t>13 445,49</t>
  </si>
  <si>
    <t>4019</t>
  </si>
  <si>
    <t>8 112,73</t>
  </si>
  <si>
    <t>63 850,00</t>
  </si>
  <si>
    <t>154 650,00</t>
  </si>
  <si>
    <t>4117</t>
  </si>
  <si>
    <t>15 656,47</t>
  </si>
  <si>
    <t>4119</t>
  </si>
  <si>
    <t>3 762,91</t>
  </si>
  <si>
    <t>21 836,00</t>
  </si>
  <si>
    <t>4127</t>
  </si>
  <si>
    <t>2 172,05</t>
  </si>
  <si>
    <t>4129</t>
  </si>
  <si>
    <t>383,30</t>
  </si>
  <si>
    <t>903,00</t>
  </si>
  <si>
    <t>4177</t>
  </si>
  <si>
    <t>72 748,99</t>
  </si>
  <si>
    <t>4179</t>
  </si>
  <si>
    <t>12 838,06</t>
  </si>
  <si>
    <t>28 530,00</t>
  </si>
  <si>
    <t>4217</t>
  </si>
  <si>
    <t>2 295,00</t>
  </si>
  <si>
    <t>4219</t>
  </si>
  <si>
    <t>405,00</t>
  </si>
  <si>
    <t>4227</t>
  </si>
  <si>
    <t>Zakup środków żywności</t>
  </si>
  <si>
    <t>45 900,00</t>
  </si>
  <si>
    <t>4229</t>
  </si>
  <si>
    <t>8 100,00</t>
  </si>
  <si>
    <t>4247</t>
  </si>
  <si>
    <t>3 315,00</t>
  </si>
  <si>
    <t>4249</t>
  </si>
  <si>
    <t>585,00</t>
  </si>
  <si>
    <t>58 000,00</t>
  </si>
  <si>
    <t>4269</t>
  </si>
  <si>
    <t>320,00</t>
  </si>
  <si>
    <t>2 700,00</t>
  </si>
  <si>
    <t>15 000,00</t>
  </si>
  <si>
    <t>6 545,00</t>
  </si>
  <si>
    <t>1 155,00</t>
  </si>
  <si>
    <t>4359</t>
  </si>
  <si>
    <t>4379</t>
  </si>
  <si>
    <t>570,00</t>
  </si>
  <si>
    <t>4409</t>
  </si>
  <si>
    <t>450,00</t>
  </si>
  <si>
    <t>4417</t>
  </si>
  <si>
    <t>2 570,40</t>
  </si>
  <si>
    <t>4419</t>
  </si>
  <si>
    <t>453,60</t>
  </si>
  <si>
    <t>53 647,00</t>
  </si>
  <si>
    <t>3 370,00</t>
  </si>
  <si>
    <t>81 000,00</t>
  </si>
  <si>
    <t>6667</t>
  </si>
  <si>
    <t>Zwroty dotacji oraz płatności, w tym wykorzystanych niezgodnie z przeznaczeniem lub wykorzystanych z naruszeniem procedur, o których mowa w art. 184 ustawy, pobranych nienaleznie lub w nadmiernej wysokości, dotyczące wydatków majątkowych.</t>
  </si>
  <si>
    <t>7 548,00</t>
  </si>
  <si>
    <t>6669</t>
  </si>
  <si>
    <t>1 332,00</t>
  </si>
  <si>
    <t>80110</t>
  </si>
  <si>
    <t>Gimnazja</t>
  </si>
  <si>
    <t>5 365 915,00</t>
  </si>
  <si>
    <t>13 000,00</t>
  </si>
  <si>
    <t>99 000,00</t>
  </si>
  <si>
    <t>3 466 823,00</t>
  </si>
  <si>
    <t>259 920,00</t>
  </si>
  <si>
    <t>651 168,00</t>
  </si>
  <si>
    <t>93 244,00</t>
  </si>
  <si>
    <t>7 100,00</t>
  </si>
  <si>
    <t>170 990,00</t>
  </si>
  <si>
    <t>16 770,00</t>
  </si>
  <si>
    <t>184 000,00</t>
  </si>
  <si>
    <t>50 000,00</t>
  </si>
  <si>
    <t>7 579,00</t>
  </si>
  <si>
    <t>64 720,00</t>
  </si>
  <si>
    <t>5 070,00</t>
  </si>
  <si>
    <t>8 400,00</t>
  </si>
  <si>
    <t>3 700,00</t>
  </si>
  <si>
    <t>6 121,00</t>
  </si>
  <si>
    <t>247 620,00</t>
  </si>
  <si>
    <t>10 690,00</t>
  </si>
  <si>
    <t>80113</t>
  </si>
  <si>
    <t>Dowożenie uczniów do szkół</t>
  </si>
  <si>
    <t>639 450,00</t>
  </si>
  <si>
    <t>70 208,00</t>
  </si>
  <si>
    <t>5 642,00</t>
  </si>
  <si>
    <t>13 300,00</t>
  </si>
  <si>
    <t>1 900,00</t>
  </si>
  <si>
    <t>70 000,00</t>
  </si>
  <si>
    <t>455 000,00</t>
  </si>
  <si>
    <t>200,00</t>
  </si>
  <si>
    <t>2 200,00</t>
  </si>
  <si>
    <t>80146</t>
  </si>
  <si>
    <t>Dokształcanie i doskonalenie nauczycieli</t>
  </si>
  <si>
    <t>81 500,00</t>
  </si>
  <si>
    <t>46 300,00</t>
  </si>
  <si>
    <t>7 300,00</t>
  </si>
  <si>
    <t>1 100,00</t>
  </si>
  <si>
    <t>10 400,00</t>
  </si>
  <si>
    <t>900,00</t>
  </si>
  <si>
    <t>11 000,00</t>
  </si>
  <si>
    <t>2 900,00</t>
  </si>
  <si>
    <t>1 600,00</t>
  </si>
  <si>
    <t>80148</t>
  </si>
  <si>
    <t>Stołówki szkolne i przedszkolne</t>
  </si>
  <si>
    <t>488 282,00</t>
  </si>
  <si>
    <t>328 200,00</t>
  </si>
  <si>
    <t>26 970,00</t>
  </si>
  <si>
    <t>60 040,00</t>
  </si>
  <si>
    <t>8 705,00</t>
  </si>
  <si>
    <t>4220</t>
  </si>
  <si>
    <t>700,00</t>
  </si>
  <si>
    <t>14 267,00</t>
  </si>
  <si>
    <t>80195</t>
  </si>
  <si>
    <t>244 922,00</t>
  </si>
  <si>
    <t>2917</t>
  </si>
  <si>
    <t>9 169,00</t>
  </si>
  <si>
    <t>2919</t>
  </si>
  <si>
    <t>1 619,00</t>
  </si>
  <si>
    <t>15 572,00</t>
  </si>
  <si>
    <t>2 749,00</t>
  </si>
  <si>
    <t>4 077,00</t>
  </si>
  <si>
    <t>7 095,00</t>
  </si>
  <si>
    <t>1 255,00</t>
  </si>
  <si>
    <t>563,00</t>
  </si>
  <si>
    <t>1 088,00</t>
  </si>
  <si>
    <t>193,00</t>
  </si>
  <si>
    <t>18 000,00</t>
  </si>
  <si>
    <t>25 466,00</t>
  </si>
  <si>
    <t>4 494,00</t>
  </si>
  <si>
    <t>9 500,00</t>
  </si>
  <si>
    <t>9 461,00</t>
  </si>
  <si>
    <t>1 670,00</t>
  </si>
  <si>
    <t>47 430,00</t>
  </si>
  <si>
    <t>8 370,00</t>
  </si>
  <si>
    <t>4267</t>
  </si>
  <si>
    <t>300,00</t>
  </si>
  <si>
    <t>54 273,00</t>
  </si>
  <si>
    <t>16 578,00</t>
  </si>
  <si>
    <t>851</t>
  </si>
  <si>
    <t>Ochrona zdrowia</t>
  </si>
  <si>
    <t>360 200,00</t>
  </si>
  <si>
    <t>85111</t>
  </si>
  <si>
    <t>Szpitale ogólne</t>
  </si>
  <si>
    <t>85149</t>
  </si>
  <si>
    <t>Programy polityki zdrowotnej</t>
  </si>
  <si>
    <t>85153</t>
  </si>
  <si>
    <t>Zwalczanie narkomanii</t>
  </si>
  <si>
    <t>85154</t>
  </si>
  <si>
    <t>Przeciwdziałanie alkoholizmowi</t>
  </si>
  <si>
    <t>332 200,00</t>
  </si>
  <si>
    <t>46 000,00</t>
  </si>
  <si>
    <t>3040</t>
  </si>
  <si>
    <t>Nagrody o charakterze szczególnym niezaliczone do wynagrodzeń</t>
  </si>
  <si>
    <t>78 000,00</t>
  </si>
  <si>
    <t>3 200,00</t>
  </si>
  <si>
    <t>21 400,00</t>
  </si>
  <si>
    <t>83 000,00</t>
  </si>
  <si>
    <t>33 800,00</t>
  </si>
  <si>
    <t>20 505,00</t>
  </si>
  <si>
    <t>2 895,00</t>
  </si>
  <si>
    <t>852</t>
  </si>
  <si>
    <t>Pomoc społeczna</t>
  </si>
  <si>
    <t>7 099 062,00</t>
  </si>
  <si>
    <t>85202</t>
  </si>
  <si>
    <t>Domy pomocy społecznej</t>
  </si>
  <si>
    <t>320 000,00</t>
  </si>
  <si>
    <t>85204</t>
  </si>
  <si>
    <t>Rodziny zastępcze</t>
  </si>
  <si>
    <t>3110</t>
  </si>
  <si>
    <t>Świadczenia społeczne</t>
  </si>
  <si>
    <t>85205</t>
  </si>
  <si>
    <t>Zadania w zakresie przeciwdziałania przemocy w rodzinie</t>
  </si>
  <si>
    <t>2 500,00</t>
  </si>
  <si>
    <t>1 500,00</t>
  </si>
  <si>
    <t>85206</t>
  </si>
  <si>
    <t>Wspieranie rodziny</t>
  </si>
  <si>
    <t>28 265,00</t>
  </si>
  <si>
    <t>18 916,00</t>
  </si>
  <si>
    <t>4 048,00</t>
  </si>
  <si>
    <t>564,00</t>
  </si>
  <si>
    <t>137,00</t>
  </si>
  <si>
    <t>1 400,00</t>
  </si>
  <si>
    <t>85212</t>
  </si>
  <si>
    <t>Świadczenia rodzinne, świadczenia z funduszu alimentacyjneego oraz składki na ubezpieczenia emerytalne i rentowe z ubezpieczenia społecznego</t>
  </si>
  <si>
    <t>4 339 000,00</t>
  </si>
  <si>
    <t>18 500,00</t>
  </si>
  <si>
    <t>4 073 810,00</t>
  </si>
  <si>
    <t>79 238,00</t>
  </si>
  <si>
    <t>6 705,00</t>
  </si>
  <si>
    <t>112 900,00</t>
  </si>
  <si>
    <t>2 095,00</t>
  </si>
  <si>
    <t>10 588,00</t>
  </si>
  <si>
    <t>4 685,00</t>
  </si>
  <si>
    <t>12 421,00</t>
  </si>
  <si>
    <t>1 793,00</t>
  </si>
  <si>
    <t>324,00</t>
  </si>
  <si>
    <t>3 282,00</t>
  </si>
  <si>
    <t>7 500,00</t>
  </si>
  <si>
    <t>4610</t>
  </si>
  <si>
    <t>Koszty postępowania sądowego i prokuratorskiego</t>
  </si>
  <si>
    <t>2 359,00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</si>
  <si>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</si>
  <si>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</si>
  <si>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25 283,00</t>
  </si>
  <si>
    <t>4130</t>
  </si>
  <si>
    <t>Składki na ubezpieczenie zdrowotne</t>
  </si>
  <si>
    <t>85214</t>
  </si>
  <si>
    <t>Zasiłki i pomoc w naturze oraz składki na ubezpieczenia emerytalne i rentowe</t>
  </si>
  <si>
    <t>451 202,00</t>
  </si>
  <si>
    <t>431 000,00</t>
  </si>
  <si>
    <t>3119</t>
  </si>
  <si>
    <t>20 202,00</t>
  </si>
  <si>
    <t>85215</t>
  </si>
  <si>
    <t>Dodatki mieszkaniowe</t>
  </si>
  <si>
    <t>150 000,00</t>
  </si>
  <si>
    <t>85216</t>
  </si>
  <si>
    <t>Zasiłki stałe</t>
  </si>
  <si>
    <t>206 608,00</t>
  </si>
  <si>
    <t>85219</t>
  </si>
  <si>
    <t>Ośrodki pomocy społecznej</t>
  </si>
  <si>
    <t>832 040,00</t>
  </si>
  <si>
    <t>3 008,00</t>
  </si>
  <si>
    <t>522 960,00</t>
  </si>
  <si>
    <t>45 600,00</t>
  </si>
  <si>
    <t>106 000,00</t>
  </si>
  <si>
    <t>14 800,00</t>
  </si>
  <si>
    <t>43 320,00</t>
  </si>
  <si>
    <t>625,00</t>
  </si>
  <si>
    <t>49 000,00</t>
  </si>
  <si>
    <t>16 227,00</t>
  </si>
  <si>
    <t>85228</t>
  </si>
  <si>
    <t>Usługi opiekuńcze i specjalistyczne usługi opiekuńcze</t>
  </si>
  <si>
    <t>334 600,00</t>
  </si>
  <si>
    <t>4 079,49</t>
  </si>
  <si>
    <t>223 022,31</t>
  </si>
  <si>
    <t>17 130,79</t>
  </si>
  <si>
    <t>42 013,68</t>
  </si>
  <si>
    <t>6 169,12</t>
  </si>
  <si>
    <t>25 000,00</t>
  </si>
  <si>
    <t>2 576,25</t>
  </si>
  <si>
    <t>626,00</t>
  </si>
  <si>
    <t>2 042,50</t>
  </si>
  <si>
    <t>10 939,86</t>
  </si>
  <si>
    <t>85295</t>
  </si>
  <si>
    <t>386 064,00</t>
  </si>
  <si>
    <t>384 000,00</t>
  </si>
  <si>
    <t>672,00</t>
  </si>
  <si>
    <t>692,00</t>
  </si>
  <si>
    <t>100,00</t>
  </si>
  <si>
    <t>853</t>
  </si>
  <si>
    <t>Pozostałe zadania w zakresie polityki społecznej</t>
  </si>
  <si>
    <t>222 198,00</t>
  </si>
  <si>
    <t>85305</t>
  </si>
  <si>
    <t>Żłobki</t>
  </si>
  <si>
    <t>85395</t>
  </si>
  <si>
    <t>172 198,00</t>
  </si>
  <si>
    <t>61 790,10</t>
  </si>
  <si>
    <t>3 271,25</t>
  </si>
  <si>
    <t>4047</t>
  </si>
  <si>
    <t>2 183,97</t>
  </si>
  <si>
    <t>4049</t>
  </si>
  <si>
    <t>115,62</t>
  </si>
  <si>
    <t>11 169,87</t>
  </si>
  <si>
    <t>591,35</t>
  </si>
  <si>
    <t>1 567,36</t>
  </si>
  <si>
    <t>82,98</t>
  </si>
  <si>
    <t>3 646,93</t>
  </si>
  <si>
    <t>193,07</t>
  </si>
  <si>
    <t>10 923,29</t>
  </si>
  <si>
    <t>578,28</t>
  </si>
  <si>
    <t>71 219,55</t>
  </si>
  <si>
    <t>3 770,45</t>
  </si>
  <si>
    <t>4447</t>
  </si>
  <si>
    <t>1 038,93</t>
  </si>
  <si>
    <t>4449</t>
  </si>
  <si>
    <t>55,00</t>
  </si>
  <si>
    <t>854</t>
  </si>
  <si>
    <t>Edukacyjna opieka wychowawcza</t>
  </si>
  <si>
    <t>319 152,00</t>
  </si>
  <si>
    <t>85415</t>
  </si>
  <si>
    <t>Pomoc materialna dla uczniów</t>
  </si>
  <si>
    <t>6 378,00</t>
  </si>
  <si>
    <t>3240</t>
  </si>
  <si>
    <t>Stypendia dla uczniów</t>
  </si>
  <si>
    <t>3 622,00</t>
  </si>
  <si>
    <t>3260</t>
  </si>
  <si>
    <t>Inne formy pomocy dla uczniów</t>
  </si>
  <si>
    <t>309 152,00</t>
  </si>
  <si>
    <t>900</t>
  </si>
  <si>
    <t>Gospodarka komunalna i ochrona środowiska</t>
  </si>
  <si>
    <t>2 585 773,35</t>
  </si>
  <si>
    <t>90001</t>
  </si>
  <si>
    <t>Gospodarka ściekowa i ochrona wód</t>
  </si>
  <si>
    <t>777 634,80</t>
  </si>
  <si>
    <t>462 634,80</t>
  </si>
  <si>
    <t>315 000,00</t>
  </si>
  <si>
    <t>90002</t>
  </si>
  <si>
    <t>Gospodarka odpadami</t>
  </si>
  <si>
    <t>522 338,55</t>
  </si>
  <si>
    <t>433 038,55</t>
  </si>
  <si>
    <t>80 000,00</t>
  </si>
  <si>
    <t>90003</t>
  </si>
  <si>
    <t>Oczyszczanie miast i wsi</t>
  </si>
  <si>
    <t>93 900,00</t>
  </si>
  <si>
    <t>5 100,00</t>
  </si>
  <si>
    <t>88 800,00</t>
  </si>
  <si>
    <t>90004</t>
  </si>
  <si>
    <t>Utrzymanie zieleni w miastach i gminach</t>
  </si>
  <si>
    <t>90005</t>
  </si>
  <si>
    <t>Ochrona powietrza atmosferycznego i klimatu</t>
  </si>
  <si>
    <t>6 100,00</t>
  </si>
  <si>
    <t>90015</t>
  </si>
  <si>
    <t>Oświetlenie ulic, placów i dróg</t>
  </si>
  <si>
    <t>486 907,00</t>
  </si>
  <si>
    <t>332 807,00</t>
  </si>
  <si>
    <t>65 100,00</t>
  </si>
  <si>
    <t>90019</t>
  </si>
  <si>
    <t>Wpływy i wydatki związane z gromadzeniem środków z opłat i kar za korzystanie ze środowiska</t>
  </si>
  <si>
    <t>90095</t>
  </si>
  <si>
    <t>597 893,00</t>
  </si>
  <si>
    <t>7 000,00</t>
  </si>
  <si>
    <t>437 671,00</t>
  </si>
  <si>
    <t>21 429,00</t>
  </si>
  <si>
    <t>77 700,00</t>
  </si>
  <si>
    <t>10 500,00</t>
  </si>
  <si>
    <t>20 400,00</t>
  </si>
  <si>
    <t>20 193,00</t>
  </si>
  <si>
    <t>921</t>
  </si>
  <si>
    <t>Kultura i ochrona dziedzictwa narodowego</t>
  </si>
  <si>
    <t>1 309 000,00</t>
  </si>
  <si>
    <t>92109</t>
  </si>
  <si>
    <t>Domy i ośrodki kultury, świetlice i kluby</t>
  </si>
  <si>
    <t>600 000,00</t>
  </si>
  <si>
    <t>2480</t>
  </si>
  <si>
    <t>Dotacja podmiotowa z budżetu dla samorządowej instytucji kultury</t>
  </si>
  <si>
    <t>92116</t>
  </si>
  <si>
    <t>Biblioteki</t>
  </si>
  <si>
    <t>530 000,00</t>
  </si>
  <si>
    <t>92118</t>
  </si>
  <si>
    <t>Muzea</t>
  </si>
  <si>
    <t>108 000,00</t>
  </si>
  <si>
    <t>92195</t>
  </si>
  <si>
    <t>71 000,00</t>
  </si>
  <si>
    <t>16 000,00</t>
  </si>
  <si>
    <t>926</t>
  </si>
  <si>
    <t>Kultura fizyczna</t>
  </si>
  <si>
    <t>852 320,00</t>
  </si>
  <si>
    <t>92601</t>
  </si>
  <si>
    <t>Obiekty sportowe</t>
  </si>
  <si>
    <t>532 000,00</t>
  </si>
  <si>
    <t>365 000,00</t>
  </si>
  <si>
    <t>22 500,00</t>
  </si>
  <si>
    <t>6230</t>
  </si>
  <si>
    <t>Dotacje celowe z budżetu na finansowanie lub dofinansowanie kosztów realizacji inwestycji i zakupów inwestycyjnych jednostek nie zaliczanych do sektora finansów publicznych</t>
  </si>
  <si>
    <t>135 000,00</t>
  </si>
  <si>
    <t>92605</t>
  </si>
  <si>
    <t>Zadania w zakresie kultury fizycznej</t>
  </si>
  <si>
    <t>216 520,00</t>
  </si>
  <si>
    <t>2820</t>
  </si>
  <si>
    <t>Dotacja celowa z budżetu na finansowanie lub dofinansowanie zadań zleconych do realizacji stowarzyszeniom</t>
  </si>
  <si>
    <t>170 000,00</t>
  </si>
  <si>
    <t>4 013,84</t>
  </si>
  <si>
    <t>708,28</t>
  </si>
  <si>
    <t>545,28</t>
  </si>
  <si>
    <t>96,22</t>
  </si>
  <si>
    <t>24 000,92</t>
  </si>
  <si>
    <t>4 235,46</t>
  </si>
  <si>
    <t>10 977,20</t>
  </si>
  <si>
    <t>1 942,80</t>
  </si>
  <si>
    <t>92695</t>
  </si>
  <si>
    <t>103 800,00</t>
  </si>
  <si>
    <t>2 800,00</t>
  </si>
  <si>
    <t>57 000,00</t>
  </si>
  <si>
    <t>Razem:</t>
  </si>
  <si>
    <t>44 824 192,95</t>
  </si>
  <si>
    <t>Strona 13 z 13</t>
  </si>
  <si>
    <t xml:space="preserve">Plan </t>
  </si>
  <si>
    <t>Wykonanie</t>
  </si>
  <si>
    <t>Załącznik Nr 2 do sprawozdania z wykonania budżetu gminy Zwoleń za 2013 rok</t>
  </si>
  <si>
    <t>Wydatki budżetu Gminy Zwoleń Plan i wykonanie za 2013 rok</t>
  </si>
  <si>
    <t>%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</si>
</sst>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3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49" fontId="2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2" fontId="8" fillId="0" borderId="16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1"/>
  <sheetViews>
    <sheetView showGridLines="0" tabSelected="1" view="pageBreakPreview" zoomScale="60" zoomScalePageLayoutView="0" workbookViewId="0" topLeftCell="A475">
      <selection activeCell="M3" sqref="M3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8.66015625" style="0" customWidth="1"/>
    <col min="8" max="8" width="16.5" style="0" customWidth="1"/>
    <col min="9" max="9" width="1.171875" style="0" customWidth="1"/>
    <col min="10" max="10" width="8.66015625" style="0" customWidth="1"/>
    <col min="11" max="11" width="16.5" style="0" customWidth="1"/>
    <col min="12" max="12" width="1.171875" style="0" customWidth="1"/>
    <col min="13" max="13" width="9.16015625" style="33" customWidth="1"/>
  </cols>
  <sheetData>
    <row r="1" spans="1:11" ht="46.5" customHeight="1">
      <c r="A1" s="26" t="s">
        <v>667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12" ht="34.5" customHeight="1">
      <c r="B2" s="27" t="s">
        <v>668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3" ht="16.5" customHeight="1">
      <c r="B3" s="1" t="s">
        <v>0</v>
      </c>
      <c r="C3" s="11" t="s">
        <v>1</v>
      </c>
      <c r="D3" s="11"/>
      <c r="E3" s="1" t="s">
        <v>2</v>
      </c>
      <c r="F3" s="1" t="s">
        <v>3</v>
      </c>
      <c r="G3" s="11" t="s">
        <v>665</v>
      </c>
      <c r="H3" s="11"/>
      <c r="I3" s="11"/>
      <c r="J3" s="11" t="s">
        <v>666</v>
      </c>
      <c r="K3" s="11"/>
      <c r="L3" s="28"/>
      <c r="M3" s="35" t="s">
        <v>669</v>
      </c>
    </row>
    <row r="4" spans="2:13" ht="16.5" customHeight="1">
      <c r="B4" s="2" t="s">
        <v>4</v>
      </c>
      <c r="C4" s="12"/>
      <c r="D4" s="12"/>
      <c r="E4" s="2"/>
      <c r="F4" s="3" t="s">
        <v>5</v>
      </c>
      <c r="G4" s="13" t="s">
        <v>6</v>
      </c>
      <c r="H4" s="13"/>
      <c r="I4" s="13"/>
      <c r="J4" s="21">
        <f>SUM(J5,J8,J10,)</f>
        <v>1949661.56</v>
      </c>
      <c r="K4" s="13"/>
      <c r="L4" s="29"/>
      <c r="M4" s="34">
        <f>J4/G4*100</f>
        <v>98.7875122724889</v>
      </c>
    </row>
    <row r="5" spans="2:13" ht="16.5" customHeight="1">
      <c r="B5" s="4"/>
      <c r="C5" s="14" t="s">
        <v>7</v>
      </c>
      <c r="D5" s="14"/>
      <c r="E5" s="5"/>
      <c r="F5" s="6" t="s">
        <v>8</v>
      </c>
      <c r="G5" s="15" t="s">
        <v>9</v>
      </c>
      <c r="H5" s="15"/>
      <c r="I5" s="15"/>
      <c r="J5" s="22">
        <f>SUM(J6:L7)</f>
        <v>1466180.3</v>
      </c>
      <c r="K5" s="15"/>
      <c r="L5" s="30"/>
      <c r="M5" s="34">
        <f aca="true" t="shared" si="0" ref="M5:M68">J5/G5*100</f>
        <v>98.56654406747415</v>
      </c>
    </row>
    <row r="6" spans="2:13" ht="16.5" customHeight="1">
      <c r="B6" s="7"/>
      <c r="C6" s="16"/>
      <c r="D6" s="16"/>
      <c r="E6" s="8" t="s">
        <v>10</v>
      </c>
      <c r="F6" s="9" t="s">
        <v>11</v>
      </c>
      <c r="G6" s="17" t="s">
        <v>12</v>
      </c>
      <c r="H6" s="17"/>
      <c r="I6" s="17"/>
      <c r="J6" s="24">
        <v>805491</v>
      </c>
      <c r="K6" s="17"/>
      <c r="L6" s="31"/>
      <c r="M6" s="34">
        <f t="shared" si="0"/>
        <v>99.99987585227413</v>
      </c>
    </row>
    <row r="7" spans="2:13" ht="16.5" customHeight="1">
      <c r="B7" s="7"/>
      <c r="C7" s="16"/>
      <c r="D7" s="16"/>
      <c r="E7" s="8" t="s">
        <v>13</v>
      </c>
      <c r="F7" s="9" t="s">
        <v>11</v>
      </c>
      <c r="G7" s="17" t="s">
        <v>14</v>
      </c>
      <c r="H7" s="17"/>
      <c r="I7" s="17"/>
      <c r="J7" s="24">
        <v>660689.3</v>
      </c>
      <c r="K7" s="17"/>
      <c r="L7" s="31"/>
      <c r="M7" s="34">
        <f t="shared" si="0"/>
        <v>96.87370145056312</v>
      </c>
    </row>
    <row r="8" spans="2:13" ht="16.5" customHeight="1">
      <c r="B8" s="4"/>
      <c r="C8" s="14" t="s">
        <v>15</v>
      </c>
      <c r="D8" s="14"/>
      <c r="E8" s="5"/>
      <c r="F8" s="6" t="s">
        <v>16</v>
      </c>
      <c r="G8" s="15" t="s">
        <v>17</v>
      </c>
      <c r="H8" s="15"/>
      <c r="I8" s="15"/>
      <c r="J8" s="22">
        <f>SUM(J9)</f>
        <v>18997.2</v>
      </c>
      <c r="K8" s="15"/>
      <c r="L8" s="30"/>
      <c r="M8" s="34">
        <f t="shared" si="0"/>
        <v>94.986</v>
      </c>
    </row>
    <row r="9" spans="2:13" ht="19.5" customHeight="1">
      <c r="B9" s="7"/>
      <c r="C9" s="16"/>
      <c r="D9" s="16"/>
      <c r="E9" s="8" t="s">
        <v>18</v>
      </c>
      <c r="F9" s="9" t="s">
        <v>19</v>
      </c>
      <c r="G9" s="17" t="s">
        <v>17</v>
      </c>
      <c r="H9" s="17"/>
      <c r="I9" s="17"/>
      <c r="J9" s="24">
        <v>18997.2</v>
      </c>
      <c r="K9" s="17"/>
      <c r="L9" s="31"/>
      <c r="M9" s="34">
        <f t="shared" si="0"/>
        <v>94.986</v>
      </c>
    </row>
    <row r="10" spans="2:13" ht="16.5" customHeight="1">
      <c r="B10" s="4"/>
      <c r="C10" s="14" t="s">
        <v>20</v>
      </c>
      <c r="D10" s="14"/>
      <c r="E10" s="5"/>
      <c r="F10" s="6" t="s">
        <v>21</v>
      </c>
      <c r="G10" s="15" t="s">
        <v>22</v>
      </c>
      <c r="H10" s="15"/>
      <c r="I10" s="15"/>
      <c r="J10" s="22">
        <f>SUM(J11:L17)</f>
        <v>464484.06</v>
      </c>
      <c r="K10" s="15"/>
      <c r="L10" s="30"/>
      <c r="M10" s="34">
        <f t="shared" si="0"/>
        <v>99.65584833305445</v>
      </c>
    </row>
    <row r="11" spans="2:13" ht="30" customHeight="1">
      <c r="B11" s="7"/>
      <c r="C11" s="16"/>
      <c r="D11" s="16"/>
      <c r="E11" s="8" t="s">
        <v>23</v>
      </c>
      <c r="F11" s="9" t="s">
        <v>24</v>
      </c>
      <c r="G11" s="17" t="s">
        <v>25</v>
      </c>
      <c r="H11" s="17"/>
      <c r="I11" s="17"/>
      <c r="J11" s="24">
        <v>3000</v>
      </c>
      <c r="K11" s="17"/>
      <c r="L11" s="31"/>
      <c r="M11" s="34">
        <f t="shared" si="0"/>
        <v>100</v>
      </c>
    </row>
    <row r="12" spans="2:13" ht="16.5" customHeight="1">
      <c r="B12" s="7"/>
      <c r="C12" s="16"/>
      <c r="D12" s="16"/>
      <c r="E12" s="8" t="s">
        <v>26</v>
      </c>
      <c r="F12" s="9" t="s">
        <v>27</v>
      </c>
      <c r="G12" s="17" t="s">
        <v>28</v>
      </c>
      <c r="H12" s="17"/>
      <c r="I12" s="17"/>
      <c r="J12" s="23">
        <v>918.32</v>
      </c>
      <c r="K12" s="17"/>
      <c r="L12" s="31"/>
      <c r="M12" s="34">
        <f t="shared" si="0"/>
        <v>100</v>
      </c>
    </row>
    <row r="13" spans="2:13" ht="16.5" customHeight="1">
      <c r="B13" s="7"/>
      <c r="C13" s="16"/>
      <c r="D13" s="16"/>
      <c r="E13" s="8" t="s">
        <v>29</v>
      </c>
      <c r="F13" s="9" t="s">
        <v>30</v>
      </c>
      <c r="G13" s="17" t="s">
        <v>31</v>
      </c>
      <c r="H13" s="17"/>
      <c r="I13" s="17"/>
      <c r="J13" s="23">
        <v>46.56</v>
      </c>
      <c r="K13" s="17"/>
      <c r="L13" s="31"/>
      <c r="M13" s="34">
        <f t="shared" si="0"/>
        <v>100</v>
      </c>
    </row>
    <row r="14" spans="2:13" ht="16.5" customHeight="1">
      <c r="B14" s="7"/>
      <c r="C14" s="16"/>
      <c r="D14" s="16"/>
      <c r="E14" s="8" t="s">
        <v>32</v>
      </c>
      <c r="F14" s="9" t="s">
        <v>33</v>
      </c>
      <c r="G14" s="17" t="s">
        <v>34</v>
      </c>
      <c r="H14" s="17"/>
      <c r="I14" s="17"/>
      <c r="J14" s="24">
        <v>5200</v>
      </c>
      <c r="K14" s="17"/>
      <c r="L14" s="31"/>
      <c r="M14" s="34">
        <f t="shared" si="0"/>
        <v>100</v>
      </c>
    </row>
    <row r="15" spans="2:13" ht="16.5" customHeight="1">
      <c r="B15" s="7"/>
      <c r="C15" s="16"/>
      <c r="D15" s="16"/>
      <c r="E15" s="8" t="s">
        <v>35</v>
      </c>
      <c r="F15" s="9" t="s">
        <v>36</v>
      </c>
      <c r="G15" s="17" t="s">
        <v>37</v>
      </c>
      <c r="H15" s="17"/>
      <c r="I15" s="17"/>
      <c r="J15" s="24">
        <v>5608.46</v>
      </c>
      <c r="K15" s="17"/>
      <c r="L15" s="31"/>
      <c r="M15" s="34">
        <f t="shared" si="0"/>
        <v>83.70835820895522</v>
      </c>
    </row>
    <row r="16" spans="2:13" ht="16.5" customHeight="1">
      <c r="B16" s="7"/>
      <c r="C16" s="16"/>
      <c r="D16" s="16"/>
      <c r="E16" s="8" t="s">
        <v>38</v>
      </c>
      <c r="F16" s="9" t="s">
        <v>39</v>
      </c>
      <c r="G16" s="17" t="s">
        <v>40</v>
      </c>
      <c r="H16" s="17"/>
      <c r="I16" s="17"/>
      <c r="J16" s="24">
        <v>28055.71</v>
      </c>
      <c r="K16" s="17"/>
      <c r="L16" s="31"/>
      <c r="M16" s="34">
        <f t="shared" si="0"/>
        <v>98.20601353532001</v>
      </c>
    </row>
    <row r="17" spans="2:13" ht="16.5" customHeight="1">
      <c r="B17" s="7"/>
      <c r="C17" s="16"/>
      <c r="D17" s="16"/>
      <c r="E17" s="8" t="s">
        <v>41</v>
      </c>
      <c r="F17" s="9" t="s">
        <v>42</v>
      </c>
      <c r="G17" s="17" t="s">
        <v>43</v>
      </c>
      <c r="H17" s="17"/>
      <c r="I17" s="17"/>
      <c r="J17" s="24">
        <v>421655.01</v>
      </c>
      <c r="K17" s="17"/>
      <c r="L17" s="31"/>
      <c r="M17" s="34">
        <f t="shared" si="0"/>
        <v>100</v>
      </c>
    </row>
    <row r="18" spans="2:13" ht="16.5" customHeight="1">
      <c r="B18" s="2" t="s">
        <v>44</v>
      </c>
      <c r="C18" s="12"/>
      <c r="D18" s="12"/>
      <c r="E18" s="2"/>
      <c r="F18" s="3" t="s">
        <v>45</v>
      </c>
      <c r="G18" s="13" t="s">
        <v>46</v>
      </c>
      <c r="H18" s="13"/>
      <c r="I18" s="13"/>
      <c r="J18" s="21">
        <f>SUM(J19)</f>
        <v>2128.35</v>
      </c>
      <c r="K18" s="13"/>
      <c r="L18" s="29"/>
      <c r="M18" s="34">
        <f t="shared" si="0"/>
        <v>99.96946923438233</v>
      </c>
    </row>
    <row r="19" spans="2:13" ht="16.5" customHeight="1">
      <c r="B19" s="4"/>
      <c r="C19" s="14" t="s">
        <v>47</v>
      </c>
      <c r="D19" s="14"/>
      <c r="E19" s="5"/>
      <c r="F19" s="6" t="s">
        <v>48</v>
      </c>
      <c r="G19" s="15" t="s">
        <v>46</v>
      </c>
      <c r="H19" s="15"/>
      <c r="I19" s="15"/>
      <c r="J19" s="22">
        <f>SUM(J20)</f>
        <v>2128.35</v>
      </c>
      <c r="K19" s="15"/>
      <c r="L19" s="30"/>
      <c r="M19" s="34">
        <f t="shared" si="0"/>
        <v>99.96946923438233</v>
      </c>
    </row>
    <row r="20" spans="2:13" ht="30" customHeight="1">
      <c r="B20" s="7"/>
      <c r="C20" s="16"/>
      <c r="D20" s="16"/>
      <c r="E20" s="8" t="s">
        <v>49</v>
      </c>
      <c r="F20" s="9" t="s">
        <v>50</v>
      </c>
      <c r="G20" s="17" t="s">
        <v>46</v>
      </c>
      <c r="H20" s="17"/>
      <c r="I20" s="17"/>
      <c r="J20" s="24">
        <v>2128.35</v>
      </c>
      <c r="K20" s="17"/>
      <c r="L20" s="31"/>
      <c r="M20" s="34">
        <f t="shared" si="0"/>
        <v>99.96946923438233</v>
      </c>
    </row>
    <row r="21" spans="2:13" ht="16.5" customHeight="1">
      <c r="B21" s="2" t="s">
        <v>51</v>
      </c>
      <c r="C21" s="12"/>
      <c r="D21" s="12"/>
      <c r="E21" s="2"/>
      <c r="F21" s="3" t="s">
        <v>52</v>
      </c>
      <c r="G21" s="13" t="s">
        <v>53</v>
      </c>
      <c r="H21" s="13"/>
      <c r="I21" s="13"/>
      <c r="J21" s="21">
        <f>SUM(J22,J24,)</f>
        <v>1571772.51</v>
      </c>
      <c r="K21" s="13"/>
      <c r="L21" s="29"/>
      <c r="M21" s="34">
        <f t="shared" si="0"/>
        <v>80.06991900152828</v>
      </c>
    </row>
    <row r="22" spans="2:13" ht="16.5" customHeight="1">
      <c r="B22" s="4"/>
      <c r="C22" s="14" t="s">
        <v>54</v>
      </c>
      <c r="D22" s="14"/>
      <c r="E22" s="5"/>
      <c r="F22" s="6" t="s">
        <v>55</v>
      </c>
      <c r="G22" s="15" t="s">
        <v>56</v>
      </c>
      <c r="H22" s="15"/>
      <c r="I22" s="15"/>
      <c r="J22" s="22">
        <v>75000</v>
      </c>
      <c r="K22" s="15"/>
      <c r="L22" s="30"/>
      <c r="M22" s="34">
        <f t="shared" si="0"/>
        <v>100</v>
      </c>
    </row>
    <row r="23" spans="2:13" ht="30" customHeight="1">
      <c r="B23" s="7"/>
      <c r="C23" s="16"/>
      <c r="D23" s="16"/>
      <c r="E23" s="8" t="s">
        <v>57</v>
      </c>
      <c r="F23" s="9" t="s">
        <v>58</v>
      </c>
      <c r="G23" s="17" t="s">
        <v>56</v>
      </c>
      <c r="H23" s="17"/>
      <c r="I23" s="17"/>
      <c r="J23" s="24">
        <v>75000</v>
      </c>
      <c r="K23" s="17"/>
      <c r="L23" s="31"/>
      <c r="M23" s="34">
        <f t="shared" si="0"/>
        <v>100</v>
      </c>
    </row>
    <row r="24" spans="2:13" ht="16.5" customHeight="1">
      <c r="B24" s="4"/>
      <c r="C24" s="14" t="s">
        <v>59</v>
      </c>
      <c r="D24" s="14"/>
      <c r="E24" s="5"/>
      <c r="F24" s="6" t="s">
        <v>60</v>
      </c>
      <c r="G24" s="15" t="s">
        <v>61</v>
      </c>
      <c r="H24" s="15"/>
      <c r="I24" s="15"/>
      <c r="J24" s="22">
        <f>SUM(J25:L30)</f>
        <v>1496772.51</v>
      </c>
      <c r="K24" s="15"/>
      <c r="L24" s="30"/>
      <c r="M24" s="34">
        <f t="shared" si="0"/>
        <v>79.27820497881356</v>
      </c>
    </row>
    <row r="25" spans="2:13" ht="16.5" customHeight="1">
      <c r="B25" s="7"/>
      <c r="C25" s="16"/>
      <c r="D25" s="16"/>
      <c r="E25" s="8" t="s">
        <v>32</v>
      </c>
      <c r="F25" s="9" t="s">
        <v>33</v>
      </c>
      <c r="G25" s="17" t="s">
        <v>62</v>
      </c>
      <c r="H25" s="17"/>
      <c r="I25" s="17"/>
      <c r="J25" s="24">
        <v>1654</v>
      </c>
      <c r="K25" s="17"/>
      <c r="L25" s="31"/>
      <c r="M25" s="34">
        <f t="shared" si="0"/>
        <v>82.69999999999999</v>
      </c>
    </row>
    <row r="26" spans="2:13" ht="16.5" customHeight="1">
      <c r="B26" s="7"/>
      <c r="C26" s="16"/>
      <c r="D26" s="16"/>
      <c r="E26" s="8" t="s">
        <v>35</v>
      </c>
      <c r="F26" s="9" t="s">
        <v>36</v>
      </c>
      <c r="G26" s="17" t="s">
        <v>63</v>
      </c>
      <c r="H26" s="17"/>
      <c r="I26" s="17"/>
      <c r="J26" s="24">
        <v>100888.12</v>
      </c>
      <c r="K26" s="17"/>
      <c r="L26" s="31"/>
      <c r="M26" s="34">
        <f t="shared" si="0"/>
        <v>96.08392380952381</v>
      </c>
    </row>
    <row r="27" spans="2:13" ht="16.5" customHeight="1">
      <c r="B27" s="7"/>
      <c r="C27" s="16"/>
      <c r="D27" s="16"/>
      <c r="E27" s="8" t="s">
        <v>64</v>
      </c>
      <c r="F27" s="9" t="s">
        <v>65</v>
      </c>
      <c r="G27" s="17" t="s">
        <v>66</v>
      </c>
      <c r="H27" s="17"/>
      <c r="I27" s="17"/>
      <c r="J27" s="24">
        <v>114994.61</v>
      </c>
      <c r="K27" s="17"/>
      <c r="L27" s="31"/>
      <c r="M27" s="34">
        <f t="shared" si="0"/>
        <v>95.82884166666666</v>
      </c>
    </row>
    <row r="28" spans="2:13" ht="16.5" customHeight="1">
      <c r="B28" s="7"/>
      <c r="C28" s="16"/>
      <c r="D28" s="16"/>
      <c r="E28" s="8" t="s">
        <v>38</v>
      </c>
      <c r="F28" s="9" t="s">
        <v>39</v>
      </c>
      <c r="G28" s="17" t="s">
        <v>67</v>
      </c>
      <c r="H28" s="17"/>
      <c r="I28" s="17"/>
      <c r="J28" s="24">
        <v>301916.83</v>
      </c>
      <c r="K28" s="17"/>
      <c r="L28" s="31"/>
      <c r="M28" s="34">
        <f t="shared" si="0"/>
        <v>76.82362086513996</v>
      </c>
    </row>
    <row r="29" spans="2:13" ht="16.5" customHeight="1">
      <c r="B29" s="7"/>
      <c r="C29" s="16"/>
      <c r="D29" s="16"/>
      <c r="E29" s="8" t="s">
        <v>41</v>
      </c>
      <c r="F29" s="9" t="s">
        <v>42</v>
      </c>
      <c r="G29" s="17" t="s">
        <v>68</v>
      </c>
      <c r="H29" s="17"/>
      <c r="I29" s="17"/>
      <c r="J29" s="24">
        <v>3640</v>
      </c>
      <c r="K29" s="17"/>
      <c r="L29" s="31"/>
      <c r="M29" s="34">
        <f t="shared" si="0"/>
        <v>72.8</v>
      </c>
    </row>
    <row r="30" spans="2:13" ht="16.5" customHeight="1">
      <c r="B30" s="7"/>
      <c r="C30" s="16"/>
      <c r="D30" s="16"/>
      <c r="E30" s="8" t="s">
        <v>69</v>
      </c>
      <c r="F30" s="9" t="s">
        <v>11</v>
      </c>
      <c r="G30" s="17" t="s">
        <v>70</v>
      </c>
      <c r="H30" s="17"/>
      <c r="I30" s="17"/>
      <c r="J30" s="24">
        <v>973678.95</v>
      </c>
      <c r="K30" s="17"/>
      <c r="L30" s="31"/>
      <c r="M30" s="34">
        <f t="shared" si="0"/>
        <v>77.09255344418052</v>
      </c>
    </row>
    <row r="31" spans="2:13" ht="16.5" customHeight="1">
      <c r="B31" s="2" t="s">
        <v>71</v>
      </c>
      <c r="C31" s="12"/>
      <c r="D31" s="12"/>
      <c r="E31" s="2"/>
      <c r="F31" s="3" t="s">
        <v>72</v>
      </c>
      <c r="G31" s="13" t="s">
        <v>73</v>
      </c>
      <c r="H31" s="13"/>
      <c r="I31" s="13"/>
      <c r="J31" s="21">
        <v>29000</v>
      </c>
      <c r="K31" s="13"/>
      <c r="L31" s="29"/>
      <c r="M31" s="34">
        <f t="shared" si="0"/>
        <v>100</v>
      </c>
    </row>
    <row r="32" spans="2:13" ht="16.5" customHeight="1">
      <c r="B32" s="4"/>
      <c r="C32" s="14" t="s">
        <v>74</v>
      </c>
      <c r="D32" s="14"/>
      <c r="E32" s="5"/>
      <c r="F32" s="6" t="s">
        <v>21</v>
      </c>
      <c r="G32" s="15" t="s">
        <v>73</v>
      </c>
      <c r="H32" s="15"/>
      <c r="I32" s="15"/>
      <c r="J32" s="22">
        <v>29000</v>
      </c>
      <c r="K32" s="15"/>
      <c r="L32" s="30"/>
      <c r="M32" s="34">
        <f t="shared" si="0"/>
        <v>100</v>
      </c>
    </row>
    <row r="33" spans="2:13" ht="16.5" customHeight="1">
      <c r="B33" s="7"/>
      <c r="C33" s="16"/>
      <c r="D33" s="16"/>
      <c r="E33" s="8" t="s">
        <v>75</v>
      </c>
      <c r="F33" s="9" t="s">
        <v>39</v>
      </c>
      <c r="G33" s="17" t="s">
        <v>76</v>
      </c>
      <c r="H33" s="17"/>
      <c r="I33" s="17"/>
      <c r="J33" s="24">
        <v>16352</v>
      </c>
      <c r="K33" s="17"/>
      <c r="L33" s="31"/>
      <c r="M33" s="34">
        <f t="shared" si="0"/>
        <v>100</v>
      </c>
    </row>
    <row r="34" spans="2:13" ht="16.5" customHeight="1">
      <c r="B34" s="7"/>
      <c r="C34" s="16"/>
      <c r="D34" s="16"/>
      <c r="E34" s="8" t="s">
        <v>77</v>
      </c>
      <c r="F34" s="9" t="s">
        <v>39</v>
      </c>
      <c r="G34" s="17" t="s">
        <v>78</v>
      </c>
      <c r="H34" s="17"/>
      <c r="I34" s="17"/>
      <c r="J34" s="24">
        <v>12648</v>
      </c>
      <c r="K34" s="17"/>
      <c r="L34" s="31"/>
      <c r="M34" s="34">
        <f t="shared" si="0"/>
        <v>100</v>
      </c>
    </row>
    <row r="35" spans="2:13" ht="16.5" customHeight="1">
      <c r="B35" s="2" t="s">
        <v>79</v>
      </c>
      <c r="C35" s="12"/>
      <c r="D35" s="12"/>
      <c r="E35" s="2"/>
      <c r="F35" s="3" t="s">
        <v>80</v>
      </c>
      <c r="G35" s="13" t="s">
        <v>81</v>
      </c>
      <c r="H35" s="13"/>
      <c r="I35" s="13"/>
      <c r="J35" s="21">
        <f>SUM(J36)</f>
        <v>597144.87</v>
      </c>
      <c r="K35" s="13"/>
      <c r="L35" s="29"/>
      <c r="M35" s="34">
        <f t="shared" si="0"/>
        <v>89.04635699373695</v>
      </c>
    </row>
    <row r="36" spans="2:13" ht="16.5" customHeight="1">
      <c r="B36" s="4"/>
      <c r="C36" s="14" t="s">
        <v>82</v>
      </c>
      <c r="D36" s="14"/>
      <c r="E36" s="5"/>
      <c r="F36" s="6" t="s">
        <v>83</v>
      </c>
      <c r="G36" s="15" t="s">
        <v>81</v>
      </c>
      <c r="H36" s="15"/>
      <c r="I36" s="15"/>
      <c r="J36" s="22">
        <f>SUM(J37:L50)</f>
        <v>597144.87</v>
      </c>
      <c r="K36" s="15"/>
      <c r="L36" s="30"/>
      <c r="M36" s="34">
        <f t="shared" si="0"/>
        <v>89.04635699373695</v>
      </c>
    </row>
    <row r="37" spans="2:13" ht="16.5" customHeight="1">
      <c r="B37" s="7"/>
      <c r="C37" s="16"/>
      <c r="D37" s="16"/>
      <c r="E37" s="8" t="s">
        <v>26</v>
      </c>
      <c r="F37" s="9" t="s">
        <v>27</v>
      </c>
      <c r="G37" s="17" t="s">
        <v>84</v>
      </c>
      <c r="H37" s="17"/>
      <c r="I37" s="17"/>
      <c r="J37" s="24">
        <v>0</v>
      </c>
      <c r="K37" s="17"/>
      <c r="L37" s="31"/>
      <c r="M37" s="34">
        <f t="shared" si="0"/>
        <v>0</v>
      </c>
    </row>
    <row r="38" spans="2:13" ht="16.5" customHeight="1">
      <c r="B38" s="7"/>
      <c r="C38" s="16"/>
      <c r="D38" s="16"/>
      <c r="E38" s="8" t="s">
        <v>29</v>
      </c>
      <c r="F38" s="9" t="s">
        <v>30</v>
      </c>
      <c r="G38" s="17" t="s">
        <v>85</v>
      </c>
      <c r="H38" s="17"/>
      <c r="I38" s="17"/>
      <c r="J38" s="23">
        <v>0</v>
      </c>
      <c r="K38" s="17"/>
      <c r="L38" s="31"/>
      <c r="M38" s="34">
        <f t="shared" si="0"/>
        <v>0</v>
      </c>
    </row>
    <row r="39" spans="2:13" ht="16.5" customHeight="1">
      <c r="B39" s="7"/>
      <c r="C39" s="16"/>
      <c r="D39" s="16"/>
      <c r="E39" s="8" t="s">
        <v>32</v>
      </c>
      <c r="F39" s="9" t="s">
        <v>33</v>
      </c>
      <c r="G39" s="17" t="s">
        <v>86</v>
      </c>
      <c r="H39" s="17"/>
      <c r="I39" s="17"/>
      <c r="J39" s="24">
        <v>9509</v>
      </c>
      <c r="K39" s="17"/>
      <c r="L39" s="31"/>
      <c r="M39" s="34">
        <f t="shared" si="0"/>
        <v>67.92142857142856</v>
      </c>
    </row>
    <row r="40" spans="2:13" ht="16.5" customHeight="1">
      <c r="B40" s="7"/>
      <c r="C40" s="16"/>
      <c r="D40" s="16"/>
      <c r="E40" s="8" t="s">
        <v>35</v>
      </c>
      <c r="F40" s="9" t="s">
        <v>36</v>
      </c>
      <c r="G40" s="17" t="s">
        <v>87</v>
      </c>
      <c r="H40" s="17"/>
      <c r="I40" s="17"/>
      <c r="J40" s="24">
        <v>94371.63</v>
      </c>
      <c r="K40" s="17"/>
      <c r="L40" s="31"/>
      <c r="M40" s="34">
        <f t="shared" si="0"/>
        <v>90.74195192307693</v>
      </c>
    </row>
    <row r="41" spans="2:13" ht="16.5" customHeight="1">
      <c r="B41" s="7"/>
      <c r="C41" s="16"/>
      <c r="D41" s="16"/>
      <c r="E41" s="8" t="s">
        <v>88</v>
      </c>
      <c r="F41" s="9" t="s">
        <v>89</v>
      </c>
      <c r="G41" s="17" t="s">
        <v>90</v>
      </c>
      <c r="H41" s="17"/>
      <c r="I41" s="17"/>
      <c r="J41" s="24">
        <v>46975.44</v>
      </c>
      <c r="K41" s="17"/>
      <c r="L41" s="31"/>
      <c r="M41" s="34">
        <f t="shared" si="0"/>
        <v>97.86550000000001</v>
      </c>
    </row>
    <row r="42" spans="2:13" ht="16.5" customHeight="1">
      <c r="B42" s="7"/>
      <c r="C42" s="16"/>
      <c r="D42" s="16"/>
      <c r="E42" s="8" t="s">
        <v>64</v>
      </c>
      <c r="F42" s="9" t="s">
        <v>65</v>
      </c>
      <c r="G42" s="17" t="s">
        <v>92</v>
      </c>
      <c r="H42" s="17"/>
      <c r="I42" s="17"/>
      <c r="J42" s="24">
        <v>33174.08</v>
      </c>
      <c r="K42" s="17"/>
      <c r="L42" s="31"/>
      <c r="M42" s="34">
        <f t="shared" si="0"/>
        <v>76.43797235023042</v>
      </c>
    </row>
    <row r="43" spans="2:13" ht="16.5" customHeight="1">
      <c r="B43" s="7"/>
      <c r="C43" s="16"/>
      <c r="D43" s="16"/>
      <c r="E43" s="8" t="s">
        <v>38</v>
      </c>
      <c r="F43" s="9" t="s">
        <v>39</v>
      </c>
      <c r="G43" s="17" t="s">
        <v>93</v>
      </c>
      <c r="H43" s="17"/>
      <c r="I43" s="17"/>
      <c r="J43" s="24">
        <v>43979.53</v>
      </c>
      <c r="K43" s="17"/>
      <c r="L43" s="31"/>
      <c r="M43" s="34">
        <f t="shared" si="0"/>
        <v>75.05039249146758</v>
      </c>
    </row>
    <row r="44" spans="2:13" ht="19.5" customHeight="1">
      <c r="B44" s="7"/>
      <c r="C44" s="16"/>
      <c r="D44" s="16"/>
      <c r="E44" s="8" t="s">
        <v>94</v>
      </c>
      <c r="F44" s="9" t="s">
        <v>95</v>
      </c>
      <c r="G44" s="17" t="s">
        <v>96</v>
      </c>
      <c r="H44" s="17"/>
      <c r="I44" s="17"/>
      <c r="J44" s="24">
        <v>157359.99</v>
      </c>
      <c r="K44" s="17"/>
      <c r="L44" s="31"/>
      <c r="M44" s="34">
        <f t="shared" si="0"/>
        <v>98.96854716981132</v>
      </c>
    </row>
    <row r="45" spans="2:13" ht="16.5" customHeight="1">
      <c r="B45" s="7"/>
      <c r="C45" s="16"/>
      <c r="D45" s="16"/>
      <c r="E45" s="8" t="s">
        <v>41</v>
      </c>
      <c r="F45" s="9" t="s">
        <v>42</v>
      </c>
      <c r="G45" s="17" t="s">
        <v>97</v>
      </c>
      <c r="H45" s="17"/>
      <c r="I45" s="17"/>
      <c r="J45" s="24">
        <v>57822.5</v>
      </c>
      <c r="K45" s="17"/>
      <c r="L45" s="31"/>
      <c r="M45" s="34">
        <f t="shared" si="0"/>
        <v>91.78174603174604</v>
      </c>
    </row>
    <row r="46" spans="2:13" ht="16.5" customHeight="1">
      <c r="B46" s="7"/>
      <c r="C46" s="16"/>
      <c r="D46" s="16"/>
      <c r="E46" s="8" t="s">
        <v>98</v>
      </c>
      <c r="F46" s="9" t="s">
        <v>99</v>
      </c>
      <c r="G46" s="17" t="s">
        <v>100</v>
      </c>
      <c r="H46" s="17"/>
      <c r="I46" s="17"/>
      <c r="J46" s="24">
        <v>63057</v>
      </c>
      <c r="K46" s="17"/>
      <c r="L46" s="31"/>
      <c r="M46" s="34">
        <f t="shared" si="0"/>
        <v>97.01076923076923</v>
      </c>
    </row>
    <row r="47" spans="2:13" ht="16.5" customHeight="1">
      <c r="B47" s="7"/>
      <c r="C47" s="16"/>
      <c r="D47" s="16"/>
      <c r="E47" s="8" t="s">
        <v>101</v>
      </c>
      <c r="F47" s="9" t="s">
        <v>102</v>
      </c>
      <c r="G47" s="17" t="s">
        <v>86</v>
      </c>
      <c r="H47" s="17"/>
      <c r="I47" s="17"/>
      <c r="J47" s="24">
        <v>0</v>
      </c>
      <c r="K47" s="17"/>
      <c r="L47" s="31"/>
      <c r="M47" s="34">
        <f t="shared" si="0"/>
        <v>0</v>
      </c>
    </row>
    <row r="48" spans="2:13" ht="16.5" customHeight="1">
      <c r="B48" s="7"/>
      <c r="C48" s="16"/>
      <c r="D48" s="16"/>
      <c r="E48" s="8" t="s">
        <v>103</v>
      </c>
      <c r="F48" s="9" t="s">
        <v>104</v>
      </c>
      <c r="G48" s="17" t="s">
        <v>105</v>
      </c>
      <c r="H48" s="17"/>
      <c r="I48" s="17"/>
      <c r="J48" s="24">
        <v>0</v>
      </c>
      <c r="K48" s="17"/>
      <c r="L48" s="31"/>
      <c r="M48" s="34">
        <f t="shared" si="0"/>
        <v>0</v>
      </c>
    </row>
    <row r="49" spans="2:13" ht="16.5" customHeight="1">
      <c r="B49" s="7"/>
      <c r="C49" s="16"/>
      <c r="D49" s="16"/>
      <c r="E49" s="8" t="s">
        <v>69</v>
      </c>
      <c r="F49" s="9" t="s">
        <v>11</v>
      </c>
      <c r="G49" s="17" t="s">
        <v>106</v>
      </c>
      <c r="H49" s="17"/>
      <c r="I49" s="17"/>
      <c r="J49" s="24">
        <v>54981</v>
      </c>
      <c r="K49" s="17"/>
      <c r="L49" s="31"/>
      <c r="M49" s="34">
        <f t="shared" si="0"/>
        <v>91.635</v>
      </c>
    </row>
    <row r="50" spans="2:13" ht="16.5" customHeight="1">
      <c r="B50" s="7"/>
      <c r="C50" s="16"/>
      <c r="D50" s="16"/>
      <c r="E50" s="8" t="s">
        <v>107</v>
      </c>
      <c r="F50" s="9" t="s">
        <v>108</v>
      </c>
      <c r="G50" s="17" t="s">
        <v>109</v>
      </c>
      <c r="H50" s="17"/>
      <c r="I50" s="17"/>
      <c r="J50" s="24">
        <v>35914.7</v>
      </c>
      <c r="K50" s="17"/>
      <c r="L50" s="31"/>
      <c r="M50" s="34">
        <f t="shared" si="0"/>
        <v>92.08897435897435</v>
      </c>
    </row>
    <row r="51" spans="2:13" ht="16.5" customHeight="1">
      <c r="B51" s="2" t="s">
        <v>110</v>
      </c>
      <c r="C51" s="12"/>
      <c r="D51" s="12"/>
      <c r="E51" s="2"/>
      <c r="F51" s="3" t="s">
        <v>111</v>
      </c>
      <c r="G51" s="13" t="s">
        <v>112</v>
      </c>
      <c r="H51" s="13"/>
      <c r="I51" s="13"/>
      <c r="J51" s="21">
        <f>SUM(J52,J54,)</f>
        <v>5506.959999999999</v>
      </c>
      <c r="K51" s="13"/>
      <c r="L51" s="29"/>
      <c r="M51" s="34">
        <f t="shared" si="0"/>
        <v>15.962202898550723</v>
      </c>
    </row>
    <row r="52" spans="2:13" ht="16.5" customHeight="1">
      <c r="B52" s="4"/>
      <c r="C52" s="14" t="s">
        <v>113</v>
      </c>
      <c r="D52" s="14"/>
      <c r="E52" s="5"/>
      <c r="F52" s="6" t="s">
        <v>114</v>
      </c>
      <c r="G52" s="15" t="s">
        <v>115</v>
      </c>
      <c r="H52" s="15"/>
      <c r="I52" s="15"/>
      <c r="J52" s="22">
        <f>SUM(J53)</f>
        <v>2269.24</v>
      </c>
      <c r="K52" s="15"/>
      <c r="L52" s="30"/>
      <c r="M52" s="34">
        <f t="shared" si="0"/>
        <v>7.5641333333333325</v>
      </c>
    </row>
    <row r="53" spans="2:13" ht="16.5" customHeight="1">
      <c r="B53" s="7"/>
      <c r="C53" s="16"/>
      <c r="D53" s="16"/>
      <c r="E53" s="8" t="s">
        <v>38</v>
      </c>
      <c r="F53" s="9" t="s">
        <v>39</v>
      </c>
      <c r="G53" s="17" t="s">
        <v>115</v>
      </c>
      <c r="H53" s="17"/>
      <c r="I53" s="17"/>
      <c r="J53" s="24">
        <v>2269.24</v>
      </c>
      <c r="K53" s="17"/>
      <c r="L53" s="31"/>
      <c r="M53" s="34">
        <f t="shared" si="0"/>
        <v>7.5641333333333325</v>
      </c>
    </row>
    <row r="54" spans="2:13" ht="16.5" customHeight="1">
      <c r="B54" s="4"/>
      <c r="C54" s="14" t="s">
        <v>116</v>
      </c>
      <c r="D54" s="14"/>
      <c r="E54" s="5"/>
      <c r="F54" s="6" t="s">
        <v>21</v>
      </c>
      <c r="G54" s="15" t="s">
        <v>117</v>
      </c>
      <c r="H54" s="15"/>
      <c r="I54" s="15"/>
      <c r="J54" s="22">
        <f>SUM(J55:L56)</f>
        <v>3237.72</v>
      </c>
      <c r="K54" s="15"/>
      <c r="L54" s="30"/>
      <c r="M54" s="34">
        <f t="shared" si="0"/>
        <v>71.94933333333333</v>
      </c>
    </row>
    <row r="55" spans="2:13" ht="16.5" customHeight="1">
      <c r="B55" s="7"/>
      <c r="C55" s="16"/>
      <c r="D55" s="16"/>
      <c r="E55" s="8" t="s">
        <v>35</v>
      </c>
      <c r="F55" s="9" t="s">
        <v>36</v>
      </c>
      <c r="G55" s="17" t="s">
        <v>118</v>
      </c>
      <c r="H55" s="17"/>
      <c r="I55" s="17"/>
      <c r="J55" s="24">
        <v>3237.72</v>
      </c>
      <c r="K55" s="17"/>
      <c r="L55" s="31"/>
      <c r="M55" s="34">
        <f t="shared" si="0"/>
        <v>80.943</v>
      </c>
    </row>
    <row r="56" spans="2:13" ht="16.5" customHeight="1">
      <c r="B56" s="7"/>
      <c r="C56" s="16"/>
      <c r="D56" s="16"/>
      <c r="E56" s="8" t="s">
        <v>38</v>
      </c>
      <c r="F56" s="9" t="s">
        <v>39</v>
      </c>
      <c r="G56" s="17" t="s">
        <v>119</v>
      </c>
      <c r="H56" s="17"/>
      <c r="I56" s="17"/>
      <c r="J56" s="23">
        <v>0</v>
      </c>
      <c r="K56" s="17"/>
      <c r="L56" s="31"/>
      <c r="M56" s="34">
        <f t="shared" si="0"/>
        <v>0</v>
      </c>
    </row>
    <row r="57" spans="2:13" ht="16.5" customHeight="1">
      <c r="B57" s="2" t="s">
        <v>120</v>
      </c>
      <c r="C57" s="12"/>
      <c r="D57" s="12"/>
      <c r="E57" s="2"/>
      <c r="F57" s="3" t="s">
        <v>121</v>
      </c>
      <c r="G57" s="13" t="s">
        <v>122</v>
      </c>
      <c r="H57" s="13"/>
      <c r="I57" s="13"/>
      <c r="J57" s="21">
        <f>SUM(J58,J62,J67,J90,J94,)</f>
        <v>8435150.379999999</v>
      </c>
      <c r="K57" s="13"/>
      <c r="L57" s="29"/>
      <c r="M57" s="34">
        <f t="shared" si="0"/>
        <v>98.45891940310436</v>
      </c>
    </row>
    <row r="58" spans="2:13" ht="16.5" customHeight="1">
      <c r="B58" s="4"/>
      <c r="C58" s="14" t="s">
        <v>123</v>
      </c>
      <c r="D58" s="14"/>
      <c r="E58" s="5"/>
      <c r="F58" s="6" t="s">
        <v>124</v>
      </c>
      <c r="G58" s="15" t="s">
        <v>125</v>
      </c>
      <c r="H58" s="15"/>
      <c r="I58" s="15"/>
      <c r="J58" s="22">
        <v>93444</v>
      </c>
      <c r="K58" s="15"/>
      <c r="L58" s="30"/>
      <c r="M58" s="34">
        <f t="shared" si="0"/>
        <v>100</v>
      </c>
    </row>
    <row r="59" spans="2:13" ht="16.5" customHeight="1">
      <c r="B59" s="7"/>
      <c r="C59" s="16"/>
      <c r="D59" s="16"/>
      <c r="E59" s="8" t="s">
        <v>126</v>
      </c>
      <c r="F59" s="9" t="s">
        <v>127</v>
      </c>
      <c r="G59" s="17" t="s">
        <v>128</v>
      </c>
      <c r="H59" s="17"/>
      <c r="I59" s="17"/>
      <c r="J59" s="24">
        <v>77800</v>
      </c>
      <c r="K59" s="17"/>
      <c r="L59" s="31"/>
      <c r="M59" s="34">
        <f t="shared" si="0"/>
        <v>100</v>
      </c>
    </row>
    <row r="60" spans="2:13" ht="16.5" customHeight="1">
      <c r="B60" s="7"/>
      <c r="C60" s="16"/>
      <c r="D60" s="16"/>
      <c r="E60" s="8" t="s">
        <v>26</v>
      </c>
      <c r="F60" s="9" t="s">
        <v>27</v>
      </c>
      <c r="G60" s="17" t="s">
        <v>129</v>
      </c>
      <c r="H60" s="17"/>
      <c r="I60" s="17"/>
      <c r="J60" s="24">
        <v>13738</v>
      </c>
      <c r="K60" s="17"/>
      <c r="L60" s="31"/>
      <c r="M60" s="34">
        <f t="shared" si="0"/>
        <v>100</v>
      </c>
    </row>
    <row r="61" spans="2:13" ht="16.5" customHeight="1">
      <c r="B61" s="7"/>
      <c r="C61" s="16"/>
      <c r="D61" s="16"/>
      <c r="E61" s="8" t="s">
        <v>29</v>
      </c>
      <c r="F61" s="9" t="s">
        <v>30</v>
      </c>
      <c r="G61" s="17" t="s">
        <v>130</v>
      </c>
      <c r="H61" s="17"/>
      <c r="I61" s="17"/>
      <c r="J61" s="24">
        <v>1906</v>
      </c>
      <c r="K61" s="17"/>
      <c r="L61" s="31"/>
      <c r="M61" s="34">
        <f t="shared" si="0"/>
        <v>100</v>
      </c>
    </row>
    <row r="62" spans="2:13" ht="16.5" customHeight="1">
      <c r="B62" s="4"/>
      <c r="C62" s="14" t="s">
        <v>131</v>
      </c>
      <c r="D62" s="14"/>
      <c r="E62" s="5"/>
      <c r="F62" s="6" t="s">
        <v>132</v>
      </c>
      <c r="G62" s="15" t="s">
        <v>133</v>
      </c>
      <c r="H62" s="15"/>
      <c r="I62" s="15"/>
      <c r="J62" s="22">
        <f>SUM(J63:L66)</f>
        <v>159349.53000000003</v>
      </c>
      <c r="K62" s="15"/>
      <c r="L62" s="30"/>
      <c r="M62" s="34">
        <f t="shared" si="0"/>
        <v>96.75373415262061</v>
      </c>
    </row>
    <row r="63" spans="2:13" ht="16.5" customHeight="1">
      <c r="B63" s="7"/>
      <c r="C63" s="16"/>
      <c r="D63" s="16"/>
      <c r="E63" s="8" t="s">
        <v>134</v>
      </c>
      <c r="F63" s="9" t="s">
        <v>135</v>
      </c>
      <c r="G63" s="17" t="s">
        <v>136</v>
      </c>
      <c r="H63" s="17"/>
      <c r="I63" s="17"/>
      <c r="J63" s="24">
        <v>153600</v>
      </c>
      <c r="K63" s="17"/>
      <c r="L63" s="31"/>
      <c r="M63" s="34">
        <f t="shared" si="0"/>
        <v>98.33546734955185</v>
      </c>
    </row>
    <row r="64" spans="2:13" ht="16.5" customHeight="1">
      <c r="B64" s="7"/>
      <c r="C64" s="16"/>
      <c r="D64" s="16"/>
      <c r="E64" s="8" t="s">
        <v>35</v>
      </c>
      <c r="F64" s="9" t="s">
        <v>36</v>
      </c>
      <c r="G64" s="17" t="s">
        <v>118</v>
      </c>
      <c r="H64" s="17"/>
      <c r="I64" s="17"/>
      <c r="J64" s="24">
        <v>3416.85</v>
      </c>
      <c r="K64" s="17"/>
      <c r="L64" s="31"/>
      <c r="M64" s="34">
        <f t="shared" si="0"/>
        <v>85.42124999999999</v>
      </c>
    </row>
    <row r="65" spans="2:13" ht="16.5" customHeight="1">
      <c r="B65" s="7"/>
      <c r="C65" s="16"/>
      <c r="D65" s="16"/>
      <c r="E65" s="8" t="s">
        <v>38</v>
      </c>
      <c r="F65" s="9" t="s">
        <v>39</v>
      </c>
      <c r="G65" s="17" t="s">
        <v>118</v>
      </c>
      <c r="H65" s="17"/>
      <c r="I65" s="17"/>
      <c r="J65" s="24">
        <v>2225.7</v>
      </c>
      <c r="K65" s="17"/>
      <c r="L65" s="31"/>
      <c r="M65" s="34">
        <f t="shared" si="0"/>
        <v>55.6425</v>
      </c>
    </row>
    <row r="66" spans="2:13" ht="16.5" customHeight="1">
      <c r="B66" s="7"/>
      <c r="C66" s="16"/>
      <c r="D66" s="16"/>
      <c r="E66" s="8" t="s">
        <v>137</v>
      </c>
      <c r="F66" s="9" t="s">
        <v>138</v>
      </c>
      <c r="G66" s="17" t="s">
        <v>139</v>
      </c>
      <c r="H66" s="17"/>
      <c r="I66" s="17"/>
      <c r="J66" s="23">
        <v>106.98</v>
      </c>
      <c r="K66" s="17"/>
      <c r="L66" s="31"/>
      <c r="M66" s="34">
        <f t="shared" si="0"/>
        <v>21.568548387096776</v>
      </c>
    </row>
    <row r="67" spans="2:13" ht="16.5" customHeight="1">
      <c r="B67" s="4"/>
      <c r="C67" s="14" t="s">
        <v>140</v>
      </c>
      <c r="D67" s="14"/>
      <c r="E67" s="5"/>
      <c r="F67" s="6" t="s">
        <v>141</v>
      </c>
      <c r="G67" s="15" t="s">
        <v>142</v>
      </c>
      <c r="H67" s="15"/>
      <c r="I67" s="15"/>
      <c r="J67" s="22">
        <f>SUM(J68:L89)</f>
        <v>8111360.949999999</v>
      </c>
      <c r="K67" s="15"/>
      <c r="L67" s="30"/>
      <c r="M67" s="34">
        <f t="shared" si="0"/>
        <v>98.60593219834692</v>
      </c>
    </row>
    <row r="68" spans="2:13" ht="16.5" customHeight="1">
      <c r="B68" s="7"/>
      <c r="C68" s="16"/>
      <c r="D68" s="16"/>
      <c r="E68" s="8" t="s">
        <v>143</v>
      </c>
      <c r="F68" s="9" t="s">
        <v>144</v>
      </c>
      <c r="G68" s="17" t="s">
        <v>118</v>
      </c>
      <c r="H68" s="17"/>
      <c r="I68" s="17"/>
      <c r="J68" s="24">
        <v>1494.02</v>
      </c>
      <c r="K68" s="17"/>
      <c r="L68" s="31"/>
      <c r="M68" s="34">
        <f t="shared" si="0"/>
        <v>37.3505</v>
      </c>
    </row>
    <row r="69" spans="2:13" ht="16.5" customHeight="1">
      <c r="B69" s="7"/>
      <c r="C69" s="16"/>
      <c r="D69" s="16"/>
      <c r="E69" s="8" t="s">
        <v>126</v>
      </c>
      <c r="F69" s="9" t="s">
        <v>127</v>
      </c>
      <c r="G69" s="17" t="s">
        <v>145</v>
      </c>
      <c r="H69" s="17"/>
      <c r="I69" s="17"/>
      <c r="J69" s="24">
        <v>2355199.85</v>
      </c>
      <c r="K69" s="17"/>
      <c r="L69" s="31"/>
      <c r="M69" s="34">
        <f aca="true" t="shared" si="1" ref="M69:M132">J69/G69*100</f>
        <v>99.30261537942609</v>
      </c>
    </row>
    <row r="70" spans="2:13" ht="16.5" customHeight="1">
      <c r="B70" s="7"/>
      <c r="C70" s="16"/>
      <c r="D70" s="16"/>
      <c r="E70" s="8" t="s">
        <v>146</v>
      </c>
      <c r="F70" s="9" t="s">
        <v>147</v>
      </c>
      <c r="G70" s="17" t="s">
        <v>148</v>
      </c>
      <c r="H70" s="17"/>
      <c r="I70" s="17"/>
      <c r="J70" s="24">
        <v>186654.61</v>
      </c>
      <c r="K70" s="17"/>
      <c r="L70" s="31"/>
      <c r="M70" s="34">
        <f t="shared" si="1"/>
        <v>99.99979105836971</v>
      </c>
    </row>
    <row r="71" spans="2:13" ht="16.5" customHeight="1">
      <c r="B71" s="7"/>
      <c r="C71" s="16"/>
      <c r="D71" s="16"/>
      <c r="E71" s="8" t="s">
        <v>149</v>
      </c>
      <c r="F71" s="9" t="s">
        <v>150</v>
      </c>
      <c r="G71" s="17" t="s">
        <v>151</v>
      </c>
      <c r="H71" s="17"/>
      <c r="I71" s="17"/>
      <c r="J71" s="24">
        <v>91948.25</v>
      </c>
      <c r="K71" s="17"/>
      <c r="L71" s="31"/>
      <c r="M71" s="34">
        <f t="shared" si="1"/>
        <v>96.78763157894737</v>
      </c>
    </row>
    <row r="72" spans="2:13" ht="16.5" customHeight="1">
      <c r="B72" s="7"/>
      <c r="C72" s="16"/>
      <c r="D72" s="16"/>
      <c r="E72" s="8" t="s">
        <v>26</v>
      </c>
      <c r="F72" s="9" t="s">
        <v>27</v>
      </c>
      <c r="G72" s="17" t="s">
        <v>152</v>
      </c>
      <c r="H72" s="17"/>
      <c r="I72" s="17"/>
      <c r="J72" s="24">
        <v>426653.76</v>
      </c>
      <c r="K72" s="17"/>
      <c r="L72" s="31"/>
      <c r="M72" s="34">
        <f t="shared" si="1"/>
        <v>99.6482062780269</v>
      </c>
    </row>
    <row r="73" spans="2:13" ht="16.5" customHeight="1">
      <c r="B73" s="7"/>
      <c r="C73" s="16"/>
      <c r="D73" s="16"/>
      <c r="E73" s="8" t="s">
        <v>29</v>
      </c>
      <c r="F73" s="9" t="s">
        <v>30</v>
      </c>
      <c r="G73" s="17" t="s">
        <v>153</v>
      </c>
      <c r="H73" s="17"/>
      <c r="I73" s="17"/>
      <c r="J73" s="24">
        <v>35050.05</v>
      </c>
      <c r="K73" s="17"/>
      <c r="L73" s="31"/>
      <c r="M73" s="34">
        <f t="shared" si="1"/>
        <v>94.72986486486488</v>
      </c>
    </row>
    <row r="74" spans="2:13" ht="16.5" customHeight="1">
      <c r="B74" s="7"/>
      <c r="C74" s="16"/>
      <c r="D74" s="16"/>
      <c r="E74" s="8" t="s">
        <v>154</v>
      </c>
      <c r="F74" s="9" t="s">
        <v>155</v>
      </c>
      <c r="G74" s="17" t="s">
        <v>156</v>
      </c>
      <c r="H74" s="17"/>
      <c r="I74" s="17"/>
      <c r="J74" s="24">
        <v>457</v>
      </c>
      <c r="K74" s="17"/>
      <c r="L74" s="31"/>
      <c r="M74" s="34">
        <f t="shared" si="1"/>
        <v>38.083333333333336</v>
      </c>
    </row>
    <row r="75" spans="2:13" ht="16.5" customHeight="1">
      <c r="B75" s="7"/>
      <c r="C75" s="16"/>
      <c r="D75" s="16"/>
      <c r="E75" s="8" t="s">
        <v>32</v>
      </c>
      <c r="F75" s="9" t="s">
        <v>33</v>
      </c>
      <c r="G75" s="17" t="s">
        <v>157</v>
      </c>
      <c r="H75" s="17"/>
      <c r="I75" s="17"/>
      <c r="J75" s="24">
        <v>45808</v>
      </c>
      <c r="K75" s="17"/>
      <c r="L75" s="31"/>
      <c r="M75" s="34">
        <f t="shared" si="1"/>
        <v>84.82962962962964</v>
      </c>
    </row>
    <row r="76" spans="2:13" ht="16.5" customHeight="1">
      <c r="B76" s="7"/>
      <c r="C76" s="16"/>
      <c r="D76" s="16"/>
      <c r="E76" s="8" t="s">
        <v>35</v>
      </c>
      <c r="F76" s="9" t="s">
        <v>36</v>
      </c>
      <c r="G76" s="17" t="s">
        <v>158</v>
      </c>
      <c r="H76" s="17"/>
      <c r="I76" s="17"/>
      <c r="J76" s="24">
        <v>159179.74</v>
      </c>
      <c r="K76" s="17"/>
      <c r="L76" s="31"/>
      <c r="M76" s="34">
        <f t="shared" si="1"/>
        <v>88.24199789345307</v>
      </c>
    </row>
    <row r="77" spans="2:13" ht="16.5" customHeight="1">
      <c r="B77" s="7"/>
      <c r="C77" s="16"/>
      <c r="D77" s="16"/>
      <c r="E77" s="8" t="s">
        <v>88</v>
      </c>
      <c r="F77" s="9" t="s">
        <v>89</v>
      </c>
      <c r="G77" s="17" t="s">
        <v>159</v>
      </c>
      <c r="H77" s="17"/>
      <c r="I77" s="17"/>
      <c r="J77" s="24">
        <v>94231.59</v>
      </c>
      <c r="K77" s="17"/>
      <c r="L77" s="31"/>
      <c r="M77" s="34">
        <f t="shared" si="1"/>
        <v>97.95383575883575</v>
      </c>
    </row>
    <row r="78" spans="2:13" ht="16.5" customHeight="1">
      <c r="B78" s="7"/>
      <c r="C78" s="16"/>
      <c r="D78" s="16"/>
      <c r="E78" s="8" t="s">
        <v>64</v>
      </c>
      <c r="F78" s="9" t="s">
        <v>65</v>
      </c>
      <c r="G78" s="17" t="s">
        <v>105</v>
      </c>
      <c r="H78" s="17"/>
      <c r="I78" s="17"/>
      <c r="J78" s="24">
        <v>0</v>
      </c>
      <c r="K78" s="17"/>
      <c r="L78" s="31"/>
      <c r="M78" s="34">
        <f t="shared" si="1"/>
        <v>0</v>
      </c>
    </row>
    <row r="79" spans="2:13" ht="16.5" customHeight="1">
      <c r="B79" s="7"/>
      <c r="C79" s="16"/>
      <c r="D79" s="16"/>
      <c r="E79" s="8" t="s">
        <v>160</v>
      </c>
      <c r="F79" s="9" t="s">
        <v>161</v>
      </c>
      <c r="G79" s="17" t="s">
        <v>118</v>
      </c>
      <c r="H79" s="17"/>
      <c r="I79" s="17"/>
      <c r="J79" s="24">
        <v>2784</v>
      </c>
      <c r="K79" s="17"/>
      <c r="L79" s="31"/>
      <c r="M79" s="34">
        <f t="shared" si="1"/>
        <v>69.6</v>
      </c>
    </row>
    <row r="80" spans="2:13" ht="16.5" customHeight="1">
      <c r="B80" s="7"/>
      <c r="C80" s="16"/>
      <c r="D80" s="16"/>
      <c r="E80" s="8" t="s">
        <v>38</v>
      </c>
      <c r="F80" s="9" t="s">
        <v>39</v>
      </c>
      <c r="G80" s="17" t="s">
        <v>162</v>
      </c>
      <c r="H80" s="17"/>
      <c r="I80" s="17"/>
      <c r="J80" s="24">
        <v>199048.66</v>
      </c>
      <c r="K80" s="17"/>
      <c r="L80" s="31"/>
      <c r="M80" s="34">
        <f t="shared" si="1"/>
        <v>93.62524223136913</v>
      </c>
    </row>
    <row r="81" spans="2:13" ht="16.5" customHeight="1">
      <c r="B81" s="7"/>
      <c r="C81" s="16"/>
      <c r="D81" s="16"/>
      <c r="E81" s="8" t="s">
        <v>163</v>
      </c>
      <c r="F81" s="9" t="s">
        <v>164</v>
      </c>
      <c r="G81" s="17" t="s">
        <v>62</v>
      </c>
      <c r="H81" s="17"/>
      <c r="I81" s="17"/>
      <c r="J81" s="24">
        <v>1543.28</v>
      </c>
      <c r="K81" s="17"/>
      <c r="L81" s="31"/>
      <c r="M81" s="34">
        <f t="shared" si="1"/>
        <v>77.164</v>
      </c>
    </row>
    <row r="82" spans="2:13" ht="19.5" customHeight="1">
      <c r="B82" s="7"/>
      <c r="C82" s="16"/>
      <c r="D82" s="16"/>
      <c r="E82" s="8" t="s">
        <v>165</v>
      </c>
      <c r="F82" s="9" t="s">
        <v>166</v>
      </c>
      <c r="G82" s="17" t="s">
        <v>167</v>
      </c>
      <c r="H82" s="17"/>
      <c r="I82" s="17"/>
      <c r="J82" s="24">
        <v>16733.1</v>
      </c>
      <c r="K82" s="17"/>
      <c r="L82" s="31"/>
      <c r="M82" s="34">
        <f t="shared" si="1"/>
        <v>88.06894736842105</v>
      </c>
    </row>
    <row r="83" spans="2:13" ht="19.5" customHeight="1">
      <c r="B83" s="7"/>
      <c r="C83" s="16"/>
      <c r="D83" s="16"/>
      <c r="E83" s="8" t="s">
        <v>168</v>
      </c>
      <c r="F83" s="9" t="s">
        <v>169</v>
      </c>
      <c r="G83" s="17" t="s">
        <v>170</v>
      </c>
      <c r="H83" s="17"/>
      <c r="I83" s="17"/>
      <c r="J83" s="24">
        <v>14924.32</v>
      </c>
      <c r="K83" s="17"/>
      <c r="L83" s="31"/>
      <c r="M83" s="34">
        <f t="shared" si="1"/>
        <v>84.79727272727273</v>
      </c>
    </row>
    <row r="84" spans="2:13" ht="16.5" customHeight="1">
      <c r="B84" s="7"/>
      <c r="C84" s="16"/>
      <c r="D84" s="16"/>
      <c r="E84" s="8" t="s">
        <v>137</v>
      </c>
      <c r="F84" s="9" t="s">
        <v>138</v>
      </c>
      <c r="G84" s="17" t="s">
        <v>171</v>
      </c>
      <c r="H84" s="17"/>
      <c r="I84" s="17"/>
      <c r="J84" s="24">
        <v>8951.86</v>
      </c>
      <c r="K84" s="17"/>
      <c r="L84" s="31"/>
      <c r="M84" s="34">
        <f t="shared" si="1"/>
        <v>89.5186</v>
      </c>
    </row>
    <row r="85" spans="2:13" ht="16.5" customHeight="1">
      <c r="B85" s="7"/>
      <c r="C85" s="16"/>
      <c r="D85" s="16"/>
      <c r="E85" s="8" t="s">
        <v>41</v>
      </c>
      <c r="F85" s="9" t="s">
        <v>42</v>
      </c>
      <c r="G85" s="17" t="s">
        <v>115</v>
      </c>
      <c r="H85" s="17"/>
      <c r="I85" s="17"/>
      <c r="J85" s="24">
        <v>26823</v>
      </c>
      <c r="K85" s="17"/>
      <c r="L85" s="31"/>
      <c r="M85" s="34">
        <f t="shared" si="1"/>
        <v>89.41</v>
      </c>
    </row>
    <row r="86" spans="2:13" ht="16.5" customHeight="1">
      <c r="B86" s="7"/>
      <c r="C86" s="16"/>
      <c r="D86" s="16"/>
      <c r="E86" s="8" t="s">
        <v>172</v>
      </c>
      <c r="F86" s="9" t="s">
        <v>173</v>
      </c>
      <c r="G86" s="17" t="s">
        <v>174</v>
      </c>
      <c r="H86" s="17"/>
      <c r="I86" s="17"/>
      <c r="J86" s="24">
        <v>64609.89</v>
      </c>
      <c r="K86" s="17"/>
      <c r="L86" s="31"/>
      <c r="M86" s="34">
        <f t="shared" si="1"/>
        <v>99.99982974771707</v>
      </c>
    </row>
    <row r="87" spans="2:13" ht="16.5" customHeight="1">
      <c r="B87" s="7"/>
      <c r="C87" s="16"/>
      <c r="D87" s="16"/>
      <c r="E87" s="8" t="s">
        <v>175</v>
      </c>
      <c r="F87" s="9" t="s">
        <v>176</v>
      </c>
      <c r="G87" s="17" t="s">
        <v>177</v>
      </c>
      <c r="H87" s="17"/>
      <c r="I87" s="17"/>
      <c r="J87" s="24">
        <v>2273.52</v>
      </c>
      <c r="K87" s="17"/>
      <c r="L87" s="31"/>
      <c r="M87" s="34">
        <f t="shared" si="1"/>
        <v>98.84869565217392</v>
      </c>
    </row>
    <row r="88" spans="2:13" ht="16.5" customHeight="1">
      <c r="B88" s="7"/>
      <c r="C88" s="16"/>
      <c r="D88" s="16"/>
      <c r="E88" s="8" t="s">
        <v>178</v>
      </c>
      <c r="F88" s="9" t="s">
        <v>179</v>
      </c>
      <c r="G88" s="17" t="s">
        <v>167</v>
      </c>
      <c r="H88" s="17"/>
      <c r="I88" s="17"/>
      <c r="J88" s="24">
        <v>17614.6</v>
      </c>
      <c r="K88" s="17"/>
      <c r="L88" s="31"/>
      <c r="M88" s="34">
        <f t="shared" si="1"/>
        <v>92.70842105263158</v>
      </c>
    </row>
    <row r="89" spans="2:13" ht="16.5" customHeight="1">
      <c r="B89" s="7"/>
      <c r="C89" s="16"/>
      <c r="D89" s="16"/>
      <c r="E89" s="8" t="s">
        <v>69</v>
      </c>
      <c r="F89" s="9" t="s">
        <v>11</v>
      </c>
      <c r="G89" s="17" t="s">
        <v>180</v>
      </c>
      <c r="H89" s="17"/>
      <c r="I89" s="17"/>
      <c r="J89" s="24">
        <v>4359377.85</v>
      </c>
      <c r="K89" s="17"/>
      <c r="L89" s="31"/>
      <c r="M89" s="34">
        <f t="shared" si="1"/>
        <v>99.31193546718923</v>
      </c>
    </row>
    <row r="90" spans="2:13" ht="16.5" customHeight="1">
      <c r="B90" s="4"/>
      <c r="C90" s="14" t="s">
        <v>181</v>
      </c>
      <c r="D90" s="14"/>
      <c r="E90" s="5"/>
      <c r="F90" s="6" t="s">
        <v>182</v>
      </c>
      <c r="G90" s="15" t="s">
        <v>183</v>
      </c>
      <c r="H90" s="15"/>
      <c r="I90" s="15"/>
      <c r="J90" s="22">
        <f>SUM(J91:L93)</f>
        <v>46496.79</v>
      </c>
      <c r="K90" s="15"/>
      <c r="L90" s="30"/>
      <c r="M90" s="34">
        <f t="shared" si="1"/>
        <v>84.53961818181818</v>
      </c>
    </row>
    <row r="91" spans="2:13" ht="16.5" customHeight="1">
      <c r="B91" s="7"/>
      <c r="C91" s="16"/>
      <c r="D91" s="16"/>
      <c r="E91" s="8" t="s">
        <v>32</v>
      </c>
      <c r="F91" s="9" t="s">
        <v>33</v>
      </c>
      <c r="G91" s="17" t="s">
        <v>68</v>
      </c>
      <c r="H91" s="17"/>
      <c r="I91" s="17"/>
      <c r="J91" s="24">
        <v>4415</v>
      </c>
      <c r="K91" s="17"/>
      <c r="L91" s="31"/>
      <c r="M91" s="34">
        <f t="shared" si="1"/>
        <v>88.3</v>
      </c>
    </row>
    <row r="92" spans="2:13" ht="16.5" customHeight="1">
      <c r="B92" s="7"/>
      <c r="C92" s="16"/>
      <c r="D92" s="16"/>
      <c r="E92" s="8" t="s">
        <v>35</v>
      </c>
      <c r="F92" s="9" t="s">
        <v>36</v>
      </c>
      <c r="G92" s="17" t="s">
        <v>17</v>
      </c>
      <c r="H92" s="17"/>
      <c r="I92" s="17"/>
      <c r="J92" s="24">
        <v>16681.4</v>
      </c>
      <c r="K92" s="17"/>
      <c r="L92" s="31"/>
      <c r="M92" s="34">
        <f t="shared" si="1"/>
        <v>83.40700000000001</v>
      </c>
    </row>
    <row r="93" spans="2:13" ht="16.5" customHeight="1">
      <c r="B93" s="7"/>
      <c r="C93" s="16"/>
      <c r="D93" s="16"/>
      <c r="E93" s="8" t="s">
        <v>38</v>
      </c>
      <c r="F93" s="9" t="s">
        <v>39</v>
      </c>
      <c r="G93" s="17" t="s">
        <v>115</v>
      </c>
      <c r="H93" s="17"/>
      <c r="I93" s="17"/>
      <c r="J93" s="24">
        <v>25400.39</v>
      </c>
      <c r="K93" s="17"/>
      <c r="L93" s="31"/>
      <c r="M93" s="34">
        <f t="shared" si="1"/>
        <v>84.66796666666666</v>
      </c>
    </row>
    <row r="94" spans="2:13" ht="16.5" customHeight="1">
      <c r="B94" s="4"/>
      <c r="C94" s="14" t="s">
        <v>184</v>
      </c>
      <c r="D94" s="14"/>
      <c r="E94" s="5"/>
      <c r="F94" s="6" t="s">
        <v>21</v>
      </c>
      <c r="G94" s="15" t="s">
        <v>185</v>
      </c>
      <c r="H94" s="15"/>
      <c r="I94" s="15"/>
      <c r="J94" s="22">
        <f>SUM(J95:L96)</f>
        <v>24499.11</v>
      </c>
      <c r="K94" s="15"/>
      <c r="L94" s="30"/>
      <c r="M94" s="34">
        <f t="shared" si="1"/>
        <v>87.49682142857142</v>
      </c>
    </row>
    <row r="95" spans="2:13" ht="16.5" customHeight="1">
      <c r="B95" s="7"/>
      <c r="C95" s="16"/>
      <c r="D95" s="16"/>
      <c r="E95" s="8" t="s">
        <v>134</v>
      </c>
      <c r="F95" s="9" t="s">
        <v>135</v>
      </c>
      <c r="G95" s="17" t="s">
        <v>17</v>
      </c>
      <c r="H95" s="17"/>
      <c r="I95" s="17"/>
      <c r="J95" s="24">
        <v>16500</v>
      </c>
      <c r="K95" s="17"/>
      <c r="L95" s="31"/>
      <c r="M95" s="34">
        <f t="shared" si="1"/>
        <v>82.5</v>
      </c>
    </row>
    <row r="96" spans="2:13" ht="30" customHeight="1">
      <c r="B96" s="7"/>
      <c r="C96" s="16"/>
      <c r="D96" s="16"/>
      <c r="E96" s="8" t="s">
        <v>49</v>
      </c>
      <c r="F96" s="9" t="s">
        <v>50</v>
      </c>
      <c r="G96" s="17" t="s">
        <v>186</v>
      </c>
      <c r="H96" s="17"/>
      <c r="I96" s="17"/>
      <c r="J96" s="24">
        <v>7999.11</v>
      </c>
      <c r="K96" s="17"/>
      <c r="L96" s="31"/>
      <c r="M96" s="34">
        <f t="shared" si="1"/>
        <v>99.988875</v>
      </c>
    </row>
    <row r="97" spans="2:13" ht="19.5" customHeight="1">
      <c r="B97" s="2" t="s">
        <v>187</v>
      </c>
      <c r="C97" s="12"/>
      <c r="D97" s="12"/>
      <c r="E97" s="2"/>
      <c r="F97" s="3" t="s">
        <v>188</v>
      </c>
      <c r="G97" s="13" t="s">
        <v>189</v>
      </c>
      <c r="H97" s="13"/>
      <c r="I97" s="13"/>
      <c r="J97" s="21">
        <v>2674</v>
      </c>
      <c r="K97" s="13"/>
      <c r="L97" s="29"/>
      <c r="M97" s="34">
        <f t="shared" si="1"/>
        <v>100</v>
      </c>
    </row>
    <row r="98" spans="2:13" ht="16.5" customHeight="1">
      <c r="B98" s="4"/>
      <c r="C98" s="14" t="s">
        <v>190</v>
      </c>
      <c r="D98" s="14"/>
      <c r="E98" s="5"/>
      <c r="F98" s="6" t="s">
        <v>191</v>
      </c>
      <c r="G98" s="15" t="s">
        <v>189</v>
      </c>
      <c r="H98" s="15"/>
      <c r="I98" s="15"/>
      <c r="J98" s="22">
        <v>2674</v>
      </c>
      <c r="K98" s="15"/>
      <c r="L98" s="30"/>
      <c r="M98" s="34">
        <f t="shared" si="1"/>
        <v>100</v>
      </c>
    </row>
    <row r="99" spans="2:13" ht="16.5" customHeight="1">
      <c r="B99" s="7"/>
      <c r="C99" s="16"/>
      <c r="D99" s="16"/>
      <c r="E99" s="8" t="s">
        <v>38</v>
      </c>
      <c r="F99" s="9" t="s">
        <v>39</v>
      </c>
      <c r="G99" s="17" t="s">
        <v>189</v>
      </c>
      <c r="H99" s="17"/>
      <c r="I99" s="17"/>
      <c r="J99" s="24">
        <v>2674</v>
      </c>
      <c r="K99" s="17"/>
      <c r="L99" s="31"/>
      <c r="M99" s="34">
        <f t="shared" si="1"/>
        <v>100</v>
      </c>
    </row>
    <row r="100" spans="2:13" ht="16.5" customHeight="1">
      <c r="B100" s="2" t="s">
        <v>192</v>
      </c>
      <c r="C100" s="12"/>
      <c r="D100" s="12"/>
      <c r="E100" s="2"/>
      <c r="F100" s="3" t="s">
        <v>193</v>
      </c>
      <c r="G100" s="13" t="s">
        <v>194</v>
      </c>
      <c r="H100" s="13"/>
      <c r="I100" s="13"/>
      <c r="J100" s="21">
        <f>SUM(J101,J103,J118,)</f>
        <v>173434.09</v>
      </c>
      <c r="K100" s="13"/>
      <c r="L100" s="29"/>
      <c r="M100" s="34">
        <f t="shared" si="1"/>
        <v>92.2914484887186</v>
      </c>
    </row>
    <row r="101" spans="2:13" ht="16.5" customHeight="1">
      <c r="B101" s="4"/>
      <c r="C101" s="14" t="s">
        <v>195</v>
      </c>
      <c r="D101" s="14"/>
      <c r="E101" s="5"/>
      <c r="F101" s="6" t="s">
        <v>196</v>
      </c>
      <c r="G101" s="15" t="s">
        <v>197</v>
      </c>
      <c r="H101" s="15"/>
      <c r="I101" s="15"/>
      <c r="J101" s="22">
        <f>SUM(J102)</f>
        <v>5893.36</v>
      </c>
      <c r="K101" s="15"/>
      <c r="L101" s="30"/>
      <c r="M101" s="34">
        <f t="shared" si="1"/>
        <v>98.22266666666665</v>
      </c>
    </row>
    <row r="102" spans="2:13" ht="16.5" customHeight="1">
      <c r="B102" s="7"/>
      <c r="C102" s="16"/>
      <c r="D102" s="16"/>
      <c r="E102" s="8" t="s">
        <v>198</v>
      </c>
      <c r="F102" s="9" t="s">
        <v>199</v>
      </c>
      <c r="G102" s="17" t="s">
        <v>197</v>
      </c>
      <c r="H102" s="17"/>
      <c r="I102" s="17"/>
      <c r="J102" s="24">
        <v>5893.36</v>
      </c>
      <c r="K102" s="17"/>
      <c r="L102" s="31"/>
      <c r="M102" s="34">
        <f t="shared" si="1"/>
        <v>98.22266666666665</v>
      </c>
    </row>
    <row r="103" spans="2:13" ht="16.5" customHeight="1">
      <c r="B103" s="4"/>
      <c r="C103" s="14" t="s">
        <v>200</v>
      </c>
      <c r="D103" s="14"/>
      <c r="E103" s="5"/>
      <c r="F103" s="6" t="s">
        <v>201</v>
      </c>
      <c r="G103" s="15" t="s">
        <v>202</v>
      </c>
      <c r="H103" s="15"/>
      <c r="I103" s="15"/>
      <c r="J103" s="22">
        <f>SUM(J104:L117)</f>
        <v>165492.69</v>
      </c>
      <c r="K103" s="15"/>
      <c r="L103" s="30"/>
      <c r="M103" s="34">
        <f t="shared" si="1"/>
        <v>92.91078486413655</v>
      </c>
    </row>
    <row r="104" spans="2:13" ht="30" customHeight="1">
      <c r="B104" s="7"/>
      <c r="C104" s="16"/>
      <c r="D104" s="16"/>
      <c r="E104" s="8" t="s">
        <v>203</v>
      </c>
      <c r="F104" s="9" t="s">
        <v>204</v>
      </c>
      <c r="G104" s="17" t="s">
        <v>205</v>
      </c>
      <c r="H104" s="17"/>
      <c r="I104" s="17"/>
      <c r="J104" s="23">
        <v>600</v>
      </c>
      <c r="K104" s="17"/>
      <c r="L104" s="31"/>
      <c r="M104" s="34">
        <f t="shared" si="1"/>
        <v>100</v>
      </c>
    </row>
    <row r="105" spans="2:13" ht="16.5" customHeight="1">
      <c r="B105" s="7"/>
      <c r="C105" s="16"/>
      <c r="D105" s="16"/>
      <c r="E105" s="8" t="s">
        <v>134</v>
      </c>
      <c r="F105" s="9" t="s">
        <v>135</v>
      </c>
      <c r="G105" s="17" t="s">
        <v>206</v>
      </c>
      <c r="H105" s="17"/>
      <c r="I105" s="17"/>
      <c r="J105" s="24">
        <v>19100</v>
      </c>
      <c r="K105" s="17"/>
      <c r="L105" s="31"/>
      <c r="M105" s="34">
        <f t="shared" si="1"/>
        <v>86.81818181818181</v>
      </c>
    </row>
    <row r="106" spans="2:13" ht="16.5" customHeight="1">
      <c r="B106" s="7"/>
      <c r="C106" s="16"/>
      <c r="D106" s="16"/>
      <c r="E106" s="8" t="s">
        <v>126</v>
      </c>
      <c r="F106" s="9" t="s">
        <v>127</v>
      </c>
      <c r="G106" s="17" t="s">
        <v>207</v>
      </c>
      <c r="H106" s="17"/>
      <c r="I106" s="17"/>
      <c r="J106" s="24">
        <v>37534.8</v>
      </c>
      <c r="K106" s="17"/>
      <c r="L106" s="31"/>
      <c r="M106" s="34">
        <f t="shared" si="1"/>
        <v>99.56180371352787</v>
      </c>
    </row>
    <row r="107" spans="2:13" ht="16.5" customHeight="1">
      <c r="B107" s="7"/>
      <c r="C107" s="16"/>
      <c r="D107" s="16"/>
      <c r="E107" s="8" t="s">
        <v>146</v>
      </c>
      <c r="F107" s="9" t="s">
        <v>147</v>
      </c>
      <c r="G107" s="17" t="s">
        <v>208</v>
      </c>
      <c r="H107" s="17"/>
      <c r="I107" s="17"/>
      <c r="J107" s="24">
        <v>2914.57</v>
      </c>
      <c r="K107" s="17"/>
      <c r="L107" s="31"/>
      <c r="M107" s="34">
        <f t="shared" si="1"/>
        <v>99.81404109589042</v>
      </c>
    </row>
    <row r="108" spans="2:13" ht="16.5" customHeight="1">
      <c r="B108" s="7"/>
      <c r="C108" s="16"/>
      <c r="D108" s="16"/>
      <c r="E108" s="8" t="s">
        <v>26</v>
      </c>
      <c r="F108" s="9" t="s">
        <v>27</v>
      </c>
      <c r="G108" s="17" t="s">
        <v>209</v>
      </c>
      <c r="H108" s="17"/>
      <c r="I108" s="17"/>
      <c r="J108" s="24">
        <v>8959.15</v>
      </c>
      <c r="K108" s="17"/>
      <c r="L108" s="31"/>
      <c r="M108" s="34">
        <f t="shared" si="1"/>
        <v>96.33494623655913</v>
      </c>
    </row>
    <row r="109" spans="2:13" ht="16.5" customHeight="1">
      <c r="B109" s="7"/>
      <c r="C109" s="16"/>
      <c r="D109" s="16"/>
      <c r="E109" s="8" t="s">
        <v>32</v>
      </c>
      <c r="F109" s="9" t="s">
        <v>33</v>
      </c>
      <c r="G109" s="17" t="s">
        <v>210</v>
      </c>
      <c r="H109" s="17"/>
      <c r="I109" s="17"/>
      <c r="J109" s="24">
        <v>13656</v>
      </c>
      <c r="K109" s="17"/>
      <c r="L109" s="31"/>
      <c r="M109" s="34">
        <f t="shared" si="1"/>
        <v>96.85106382978724</v>
      </c>
    </row>
    <row r="110" spans="2:13" ht="16.5" customHeight="1">
      <c r="B110" s="7"/>
      <c r="C110" s="16"/>
      <c r="D110" s="16"/>
      <c r="E110" s="8" t="s">
        <v>35</v>
      </c>
      <c r="F110" s="9" t="s">
        <v>36</v>
      </c>
      <c r="G110" s="17" t="s">
        <v>211</v>
      </c>
      <c r="H110" s="17"/>
      <c r="I110" s="17"/>
      <c r="J110" s="24">
        <v>38120.04</v>
      </c>
      <c r="K110" s="17"/>
      <c r="L110" s="31"/>
      <c r="M110" s="34">
        <f t="shared" si="1"/>
        <v>97.245</v>
      </c>
    </row>
    <row r="111" spans="2:13" ht="16.5" customHeight="1">
      <c r="B111" s="7"/>
      <c r="C111" s="16"/>
      <c r="D111" s="16"/>
      <c r="E111" s="8" t="s">
        <v>88</v>
      </c>
      <c r="F111" s="9" t="s">
        <v>89</v>
      </c>
      <c r="G111" s="17" t="s">
        <v>212</v>
      </c>
      <c r="H111" s="17"/>
      <c r="I111" s="17"/>
      <c r="J111" s="24">
        <v>9565.29</v>
      </c>
      <c r="K111" s="17"/>
      <c r="L111" s="31"/>
      <c r="M111" s="34">
        <f t="shared" si="1"/>
        <v>79.71075</v>
      </c>
    </row>
    <row r="112" spans="2:13" ht="16.5" customHeight="1">
      <c r="B112" s="7"/>
      <c r="C112" s="16"/>
      <c r="D112" s="16"/>
      <c r="E112" s="8" t="s">
        <v>64</v>
      </c>
      <c r="F112" s="9" t="s">
        <v>65</v>
      </c>
      <c r="G112" s="17" t="s">
        <v>62</v>
      </c>
      <c r="H112" s="17"/>
      <c r="I112" s="17"/>
      <c r="J112" s="24">
        <v>0</v>
      </c>
      <c r="K112" s="17"/>
      <c r="L112" s="31"/>
      <c r="M112" s="34">
        <f t="shared" si="1"/>
        <v>0</v>
      </c>
    </row>
    <row r="113" spans="2:13" ht="16.5" customHeight="1">
      <c r="B113" s="7"/>
      <c r="C113" s="16"/>
      <c r="D113" s="16"/>
      <c r="E113" s="8" t="s">
        <v>160</v>
      </c>
      <c r="F113" s="9" t="s">
        <v>161</v>
      </c>
      <c r="G113" s="17" t="s">
        <v>117</v>
      </c>
      <c r="H113" s="17"/>
      <c r="I113" s="17"/>
      <c r="J113" s="24">
        <v>4063</v>
      </c>
      <c r="K113" s="17"/>
      <c r="L113" s="31"/>
      <c r="M113" s="34">
        <f t="shared" si="1"/>
        <v>90.28888888888889</v>
      </c>
    </row>
    <row r="114" spans="2:13" ht="16.5" customHeight="1">
      <c r="B114" s="7"/>
      <c r="C114" s="16"/>
      <c r="D114" s="16"/>
      <c r="E114" s="8" t="s">
        <v>38</v>
      </c>
      <c r="F114" s="9" t="s">
        <v>39</v>
      </c>
      <c r="G114" s="17" t="s">
        <v>213</v>
      </c>
      <c r="H114" s="17"/>
      <c r="I114" s="17"/>
      <c r="J114" s="24">
        <v>13640.84</v>
      </c>
      <c r="K114" s="17"/>
      <c r="L114" s="31"/>
      <c r="M114" s="34">
        <f t="shared" si="1"/>
        <v>94.07475862068966</v>
      </c>
    </row>
    <row r="115" spans="2:13" ht="16.5" customHeight="1">
      <c r="B115" s="7"/>
      <c r="C115" s="16"/>
      <c r="D115" s="16"/>
      <c r="E115" s="8" t="s">
        <v>163</v>
      </c>
      <c r="F115" s="9" t="s">
        <v>164</v>
      </c>
      <c r="G115" s="17" t="s">
        <v>214</v>
      </c>
      <c r="H115" s="17"/>
      <c r="I115" s="17"/>
      <c r="J115" s="24">
        <v>900</v>
      </c>
      <c r="K115" s="17"/>
      <c r="L115" s="31"/>
      <c r="M115" s="34">
        <f t="shared" si="1"/>
        <v>50</v>
      </c>
    </row>
    <row r="116" spans="2:13" ht="19.5" customHeight="1">
      <c r="B116" s="7"/>
      <c r="C116" s="16"/>
      <c r="D116" s="16"/>
      <c r="E116" s="8" t="s">
        <v>168</v>
      </c>
      <c r="F116" s="9" t="s">
        <v>169</v>
      </c>
      <c r="G116" s="17" t="s">
        <v>119</v>
      </c>
      <c r="H116" s="17"/>
      <c r="I116" s="17"/>
      <c r="J116" s="23">
        <v>0</v>
      </c>
      <c r="K116" s="17"/>
      <c r="L116" s="31"/>
      <c r="M116" s="34">
        <f t="shared" si="1"/>
        <v>0</v>
      </c>
    </row>
    <row r="117" spans="2:13" ht="16.5" customHeight="1">
      <c r="B117" s="7"/>
      <c r="C117" s="16"/>
      <c r="D117" s="16"/>
      <c r="E117" s="8" t="s">
        <v>41</v>
      </c>
      <c r="F117" s="9" t="s">
        <v>42</v>
      </c>
      <c r="G117" s="17" t="s">
        <v>215</v>
      </c>
      <c r="H117" s="17"/>
      <c r="I117" s="17"/>
      <c r="J117" s="24">
        <v>16439</v>
      </c>
      <c r="K117" s="17"/>
      <c r="L117" s="31"/>
      <c r="M117" s="34">
        <f t="shared" si="1"/>
        <v>96.7</v>
      </c>
    </row>
    <row r="118" spans="2:13" ht="16.5" customHeight="1">
      <c r="B118" s="4"/>
      <c r="C118" s="14" t="s">
        <v>216</v>
      </c>
      <c r="D118" s="14"/>
      <c r="E118" s="5"/>
      <c r="F118" s="6" t="s">
        <v>217</v>
      </c>
      <c r="G118" s="15" t="s">
        <v>218</v>
      </c>
      <c r="H118" s="15"/>
      <c r="I118" s="15"/>
      <c r="J118" s="22">
        <f>SUM(J119:L121)</f>
        <v>2048.04</v>
      </c>
      <c r="K118" s="15"/>
      <c r="L118" s="30"/>
      <c r="M118" s="34">
        <f t="shared" si="1"/>
        <v>53.89578947368421</v>
      </c>
    </row>
    <row r="119" spans="2:13" ht="16.5" customHeight="1">
      <c r="B119" s="7"/>
      <c r="C119" s="16"/>
      <c r="D119" s="16"/>
      <c r="E119" s="8" t="s">
        <v>32</v>
      </c>
      <c r="F119" s="9" t="s">
        <v>33</v>
      </c>
      <c r="G119" s="17" t="s">
        <v>105</v>
      </c>
      <c r="H119" s="17"/>
      <c r="I119" s="17"/>
      <c r="J119" s="24">
        <v>1000</v>
      </c>
      <c r="K119" s="17"/>
      <c r="L119" s="31"/>
      <c r="M119" s="34">
        <f t="shared" si="1"/>
        <v>100</v>
      </c>
    </row>
    <row r="120" spans="2:13" ht="16.5" customHeight="1">
      <c r="B120" s="7"/>
      <c r="C120" s="16"/>
      <c r="D120" s="16"/>
      <c r="E120" s="8" t="s">
        <v>35</v>
      </c>
      <c r="F120" s="9" t="s">
        <v>36</v>
      </c>
      <c r="G120" s="17" t="s">
        <v>62</v>
      </c>
      <c r="H120" s="17"/>
      <c r="I120" s="17"/>
      <c r="J120" s="24">
        <v>1048.04</v>
      </c>
      <c r="K120" s="17"/>
      <c r="L120" s="31"/>
      <c r="M120" s="34">
        <f t="shared" si="1"/>
        <v>52.401999999999994</v>
      </c>
    </row>
    <row r="121" spans="2:13" ht="16.5" customHeight="1">
      <c r="B121" s="7"/>
      <c r="C121" s="16"/>
      <c r="D121" s="16"/>
      <c r="E121" s="8" t="s">
        <v>178</v>
      </c>
      <c r="F121" s="9" t="s">
        <v>179</v>
      </c>
      <c r="G121" s="17" t="s">
        <v>219</v>
      </c>
      <c r="H121" s="17"/>
      <c r="I121" s="17"/>
      <c r="J121" s="23">
        <v>0</v>
      </c>
      <c r="K121" s="17"/>
      <c r="L121" s="31"/>
      <c r="M121" s="34">
        <f t="shared" si="1"/>
        <v>0</v>
      </c>
    </row>
    <row r="122" spans="2:13" ht="16.5" customHeight="1">
      <c r="B122" s="2" t="s">
        <v>220</v>
      </c>
      <c r="C122" s="12"/>
      <c r="D122" s="12"/>
      <c r="E122" s="2"/>
      <c r="F122" s="3" t="s">
        <v>221</v>
      </c>
      <c r="G122" s="13" t="s">
        <v>222</v>
      </c>
      <c r="H122" s="13"/>
      <c r="I122" s="13"/>
      <c r="J122" s="21">
        <f>SUM(J123,)</f>
        <v>533801.29</v>
      </c>
      <c r="K122" s="13"/>
      <c r="L122" s="29"/>
      <c r="M122" s="34">
        <f t="shared" si="1"/>
        <v>60.65923750000001</v>
      </c>
    </row>
    <row r="123" spans="2:13" ht="19.5" customHeight="1">
      <c r="B123" s="4"/>
      <c r="C123" s="14" t="s">
        <v>223</v>
      </c>
      <c r="D123" s="14"/>
      <c r="E123" s="5"/>
      <c r="F123" s="6" t="s">
        <v>224</v>
      </c>
      <c r="G123" s="15" t="s">
        <v>222</v>
      </c>
      <c r="H123" s="15"/>
      <c r="I123" s="15"/>
      <c r="J123" s="22">
        <f>SUM(J124:L125)</f>
        <v>533801.29</v>
      </c>
      <c r="K123" s="15"/>
      <c r="L123" s="30"/>
      <c r="M123" s="34">
        <f t="shared" si="1"/>
        <v>60.65923750000001</v>
      </c>
    </row>
    <row r="124" spans="2:13" ht="30" customHeight="1">
      <c r="B124" s="7"/>
      <c r="C124" s="16"/>
      <c r="D124" s="16"/>
      <c r="E124" s="8" t="s">
        <v>225</v>
      </c>
      <c r="F124" s="9" t="s">
        <v>226</v>
      </c>
      <c r="G124" s="17" t="s">
        <v>227</v>
      </c>
      <c r="H124" s="17"/>
      <c r="I124" s="17"/>
      <c r="J124" s="24">
        <v>113197.29</v>
      </c>
      <c r="K124" s="17"/>
      <c r="L124" s="31"/>
      <c r="M124" s="34">
        <f t="shared" si="1"/>
        <v>53.90347142857143</v>
      </c>
    </row>
    <row r="125" spans="2:13" ht="19.5" customHeight="1">
      <c r="B125" s="7"/>
      <c r="C125" s="16"/>
      <c r="D125" s="16"/>
      <c r="E125" s="8" t="s">
        <v>228</v>
      </c>
      <c r="F125" s="9" t="s">
        <v>229</v>
      </c>
      <c r="G125" s="17" t="s">
        <v>230</v>
      </c>
      <c r="H125" s="17"/>
      <c r="I125" s="17"/>
      <c r="J125" s="24">
        <v>420604</v>
      </c>
      <c r="K125" s="17"/>
      <c r="L125" s="31"/>
      <c r="M125" s="34">
        <f t="shared" si="1"/>
        <v>62.77671641791045</v>
      </c>
    </row>
    <row r="126" spans="2:13" ht="16.5" customHeight="1">
      <c r="B126" s="2" t="s">
        <v>231</v>
      </c>
      <c r="C126" s="12"/>
      <c r="D126" s="12"/>
      <c r="E126" s="2"/>
      <c r="F126" s="3" t="s">
        <v>232</v>
      </c>
      <c r="G126" s="13" t="s">
        <v>233</v>
      </c>
      <c r="H126" s="13"/>
      <c r="I126" s="13"/>
      <c r="J126" s="21">
        <v>0</v>
      </c>
      <c r="K126" s="13"/>
      <c r="L126" s="29"/>
      <c r="M126" s="34">
        <f t="shared" si="1"/>
        <v>0</v>
      </c>
    </row>
    <row r="127" spans="2:13" ht="16.5" customHeight="1">
      <c r="B127" s="4"/>
      <c r="C127" s="14" t="s">
        <v>236</v>
      </c>
      <c r="D127" s="14"/>
      <c r="E127" s="5"/>
      <c r="F127" s="6" t="s">
        <v>237</v>
      </c>
      <c r="G127" s="15" t="s">
        <v>233</v>
      </c>
      <c r="H127" s="15"/>
      <c r="I127" s="15"/>
      <c r="J127" s="22">
        <v>0</v>
      </c>
      <c r="K127" s="15"/>
      <c r="L127" s="30"/>
      <c r="M127" s="34">
        <f t="shared" si="1"/>
        <v>0</v>
      </c>
    </row>
    <row r="128" spans="2:13" ht="16.5" customHeight="1">
      <c r="B128" s="7"/>
      <c r="C128" s="16"/>
      <c r="D128" s="16"/>
      <c r="E128" s="8" t="s">
        <v>234</v>
      </c>
      <c r="F128" s="9" t="s">
        <v>235</v>
      </c>
      <c r="G128" s="17" t="s">
        <v>233</v>
      </c>
      <c r="H128" s="17"/>
      <c r="I128" s="17"/>
      <c r="J128" s="24">
        <v>0</v>
      </c>
      <c r="K128" s="17"/>
      <c r="L128" s="31"/>
      <c r="M128" s="34">
        <f t="shared" si="1"/>
        <v>0</v>
      </c>
    </row>
    <row r="129" spans="2:13" ht="16.5" customHeight="1">
      <c r="B129" s="2" t="s">
        <v>238</v>
      </c>
      <c r="C129" s="12"/>
      <c r="D129" s="12"/>
      <c r="E129" s="2"/>
      <c r="F129" s="3" t="s">
        <v>239</v>
      </c>
      <c r="G129" s="13" t="s">
        <v>240</v>
      </c>
      <c r="H129" s="13"/>
      <c r="I129" s="13"/>
      <c r="J129" s="21">
        <f>SUM(J130,J151,J166,J211,J231,J243,J252,J265,)</f>
        <v>16037837.69</v>
      </c>
      <c r="K129" s="13"/>
      <c r="L129" s="29"/>
      <c r="M129" s="34">
        <f t="shared" si="1"/>
        <v>90.75378686428913</v>
      </c>
    </row>
    <row r="130" spans="2:13" ht="16.5" customHeight="1">
      <c r="B130" s="4"/>
      <c r="C130" s="14" t="s">
        <v>241</v>
      </c>
      <c r="D130" s="14"/>
      <c r="E130" s="5"/>
      <c r="F130" s="6" t="s">
        <v>242</v>
      </c>
      <c r="G130" s="15" t="s">
        <v>243</v>
      </c>
      <c r="H130" s="15"/>
      <c r="I130" s="15"/>
      <c r="J130" s="22">
        <f>SUM(J131:L150)</f>
        <v>7474284.8</v>
      </c>
      <c r="K130" s="15"/>
      <c r="L130" s="30"/>
      <c r="M130" s="34">
        <f t="shared" si="1"/>
        <v>93.37958240902647</v>
      </c>
    </row>
    <row r="131" spans="2:13" ht="39" customHeight="1">
      <c r="B131" s="7"/>
      <c r="C131" s="16"/>
      <c r="D131" s="16"/>
      <c r="E131" s="8" t="s">
        <v>244</v>
      </c>
      <c r="F131" s="9" t="s">
        <v>245</v>
      </c>
      <c r="G131" s="17" t="s">
        <v>246</v>
      </c>
      <c r="H131" s="17"/>
      <c r="I131" s="17"/>
      <c r="J131" s="24">
        <v>0</v>
      </c>
      <c r="K131" s="17"/>
      <c r="L131" s="31"/>
      <c r="M131" s="34">
        <f t="shared" si="1"/>
        <v>0</v>
      </c>
    </row>
    <row r="132" spans="2:13" ht="16.5" customHeight="1">
      <c r="B132" s="7"/>
      <c r="C132" s="16"/>
      <c r="D132" s="16"/>
      <c r="E132" s="8" t="s">
        <v>143</v>
      </c>
      <c r="F132" s="9" t="s">
        <v>144</v>
      </c>
      <c r="G132" s="17" t="s">
        <v>247</v>
      </c>
      <c r="H132" s="17"/>
      <c r="I132" s="17"/>
      <c r="J132" s="24">
        <v>130815.22</v>
      </c>
      <c r="K132" s="17"/>
      <c r="L132" s="31"/>
      <c r="M132" s="34">
        <f t="shared" si="1"/>
        <v>98.3573082706767</v>
      </c>
    </row>
    <row r="133" spans="2:13" ht="16.5" customHeight="1">
      <c r="B133" s="7"/>
      <c r="C133" s="16"/>
      <c r="D133" s="16"/>
      <c r="E133" s="8" t="s">
        <v>126</v>
      </c>
      <c r="F133" s="9" t="s">
        <v>127</v>
      </c>
      <c r="G133" s="17" t="s">
        <v>248</v>
      </c>
      <c r="H133" s="17"/>
      <c r="I133" s="17"/>
      <c r="J133" s="24">
        <v>4985194.34</v>
      </c>
      <c r="K133" s="17"/>
      <c r="L133" s="31"/>
      <c r="M133" s="34">
        <f aca="true" t="shared" si="2" ref="M133:M196">J133/G133*100</f>
        <v>93.67260736416499</v>
      </c>
    </row>
    <row r="134" spans="2:13" ht="16.5" customHeight="1">
      <c r="B134" s="7"/>
      <c r="C134" s="16"/>
      <c r="D134" s="16"/>
      <c r="E134" s="8" t="s">
        <v>146</v>
      </c>
      <c r="F134" s="9" t="s">
        <v>147</v>
      </c>
      <c r="G134" s="17" t="s">
        <v>249</v>
      </c>
      <c r="H134" s="17"/>
      <c r="I134" s="17"/>
      <c r="J134" s="24">
        <v>402250.79</v>
      </c>
      <c r="K134" s="17"/>
      <c r="L134" s="31"/>
      <c r="M134" s="34">
        <f t="shared" si="2"/>
        <v>98.15783064909711</v>
      </c>
    </row>
    <row r="135" spans="2:13" ht="16.5" customHeight="1">
      <c r="B135" s="7"/>
      <c r="C135" s="16"/>
      <c r="D135" s="16"/>
      <c r="E135" s="8" t="s">
        <v>26</v>
      </c>
      <c r="F135" s="9" t="s">
        <v>27</v>
      </c>
      <c r="G135" s="17" t="s">
        <v>250</v>
      </c>
      <c r="H135" s="17"/>
      <c r="I135" s="17"/>
      <c r="J135" s="24">
        <v>915949.14</v>
      </c>
      <c r="K135" s="17"/>
      <c r="L135" s="31"/>
      <c r="M135" s="34">
        <f t="shared" si="2"/>
        <v>93.22381369672283</v>
      </c>
    </row>
    <row r="136" spans="2:13" ht="16.5" customHeight="1">
      <c r="B136" s="7"/>
      <c r="C136" s="16"/>
      <c r="D136" s="16"/>
      <c r="E136" s="8" t="s">
        <v>29</v>
      </c>
      <c r="F136" s="9" t="s">
        <v>30</v>
      </c>
      <c r="G136" s="17" t="s">
        <v>251</v>
      </c>
      <c r="H136" s="17"/>
      <c r="I136" s="17"/>
      <c r="J136" s="24">
        <v>118721.37</v>
      </c>
      <c r="K136" s="17"/>
      <c r="L136" s="31"/>
      <c r="M136" s="34">
        <f t="shared" si="2"/>
        <v>83.73928407688238</v>
      </c>
    </row>
    <row r="137" spans="2:13" ht="16.5" customHeight="1">
      <c r="B137" s="7"/>
      <c r="C137" s="16"/>
      <c r="D137" s="16"/>
      <c r="E137" s="8" t="s">
        <v>32</v>
      </c>
      <c r="F137" s="9" t="s">
        <v>33</v>
      </c>
      <c r="G137" s="17" t="s">
        <v>252</v>
      </c>
      <c r="H137" s="17"/>
      <c r="I137" s="17"/>
      <c r="J137" s="24">
        <v>818</v>
      </c>
      <c r="K137" s="17"/>
      <c r="L137" s="31"/>
      <c r="M137" s="34">
        <f t="shared" si="2"/>
        <v>18.935185185185187</v>
      </c>
    </row>
    <row r="138" spans="2:13" ht="16.5" customHeight="1">
      <c r="B138" s="7"/>
      <c r="C138" s="16"/>
      <c r="D138" s="16"/>
      <c r="E138" s="8" t="s">
        <v>35</v>
      </c>
      <c r="F138" s="9" t="s">
        <v>36</v>
      </c>
      <c r="G138" s="17" t="s">
        <v>253</v>
      </c>
      <c r="H138" s="17"/>
      <c r="I138" s="17"/>
      <c r="J138" s="24">
        <v>195296.29</v>
      </c>
      <c r="K138" s="17"/>
      <c r="L138" s="31"/>
      <c r="M138" s="34">
        <f t="shared" si="2"/>
        <v>92.73196013352137</v>
      </c>
    </row>
    <row r="139" spans="2:13" ht="16.5" customHeight="1">
      <c r="B139" s="7"/>
      <c r="C139" s="16"/>
      <c r="D139" s="16"/>
      <c r="E139" s="8" t="s">
        <v>254</v>
      </c>
      <c r="F139" s="9" t="s">
        <v>255</v>
      </c>
      <c r="G139" s="17" t="s">
        <v>256</v>
      </c>
      <c r="H139" s="17"/>
      <c r="I139" s="17"/>
      <c r="J139" s="24">
        <v>3339.1</v>
      </c>
      <c r="K139" s="17"/>
      <c r="L139" s="31"/>
      <c r="M139" s="34">
        <f t="shared" si="2"/>
        <v>32.53532105622138</v>
      </c>
    </row>
    <row r="140" spans="2:13" ht="16.5" customHeight="1">
      <c r="B140" s="7"/>
      <c r="C140" s="16"/>
      <c r="D140" s="16"/>
      <c r="E140" s="8" t="s">
        <v>88</v>
      </c>
      <c r="F140" s="9" t="s">
        <v>89</v>
      </c>
      <c r="G140" s="17" t="s">
        <v>257</v>
      </c>
      <c r="H140" s="17"/>
      <c r="I140" s="17"/>
      <c r="J140" s="24">
        <v>241907.49</v>
      </c>
      <c r="K140" s="17"/>
      <c r="L140" s="31"/>
      <c r="M140" s="34">
        <f t="shared" si="2"/>
        <v>85.57008641639045</v>
      </c>
    </row>
    <row r="141" spans="2:13" ht="16.5" customHeight="1">
      <c r="B141" s="7"/>
      <c r="C141" s="16"/>
      <c r="D141" s="16"/>
      <c r="E141" s="8" t="s">
        <v>64</v>
      </c>
      <c r="F141" s="9" t="s">
        <v>65</v>
      </c>
      <c r="G141" s="17" t="s">
        <v>258</v>
      </c>
      <c r="H141" s="17"/>
      <c r="I141" s="17"/>
      <c r="J141" s="24">
        <v>39193.25</v>
      </c>
      <c r="K141" s="17"/>
      <c r="L141" s="31"/>
      <c r="M141" s="34">
        <f t="shared" si="2"/>
        <v>93.98184782869338</v>
      </c>
    </row>
    <row r="142" spans="2:13" ht="16.5" customHeight="1">
      <c r="B142" s="7"/>
      <c r="C142" s="16"/>
      <c r="D142" s="16"/>
      <c r="E142" s="8" t="s">
        <v>160</v>
      </c>
      <c r="F142" s="9" t="s">
        <v>161</v>
      </c>
      <c r="G142" s="17" t="s">
        <v>259</v>
      </c>
      <c r="H142" s="17"/>
      <c r="I142" s="17"/>
      <c r="J142" s="24">
        <v>7449</v>
      </c>
      <c r="K142" s="17"/>
      <c r="L142" s="31"/>
      <c r="M142" s="34">
        <f t="shared" si="2"/>
        <v>76.01020408163265</v>
      </c>
    </row>
    <row r="143" spans="2:13" ht="16.5" customHeight="1">
      <c r="B143" s="7"/>
      <c r="C143" s="16"/>
      <c r="D143" s="16"/>
      <c r="E143" s="8" t="s">
        <v>38</v>
      </c>
      <c r="F143" s="9" t="s">
        <v>39</v>
      </c>
      <c r="G143" s="17" t="s">
        <v>260</v>
      </c>
      <c r="H143" s="17"/>
      <c r="I143" s="17"/>
      <c r="J143" s="24">
        <v>76519.34</v>
      </c>
      <c r="K143" s="17"/>
      <c r="L143" s="31"/>
      <c r="M143" s="34">
        <f t="shared" si="2"/>
        <v>86.78318759711023</v>
      </c>
    </row>
    <row r="144" spans="2:13" ht="16.5" customHeight="1">
      <c r="B144" s="7"/>
      <c r="C144" s="16"/>
      <c r="D144" s="16"/>
      <c r="E144" s="8" t="s">
        <v>163</v>
      </c>
      <c r="F144" s="9" t="s">
        <v>164</v>
      </c>
      <c r="G144" s="17" t="s">
        <v>261</v>
      </c>
      <c r="H144" s="17"/>
      <c r="I144" s="17"/>
      <c r="J144" s="24">
        <v>3040.33</v>
      </c>
      <c r="K144" s="17"/>
      <c r="L144" s="31"/>
      <c r="M144" s="34">
        <f t="shared" si="2"/>
        <v>56.30240740740741</v>
      </c>
    </row>
    <row r="145" spans="2:13" ht="19.5" customHeight="1">
      <c r="B145" s="7"/>
      <c r="C145" s="16"/>
      <c r="D145" s="16"/>
      <c r="E145" s="8" t="s">
        <v>165</v>
      </c>
      <c r="F145" s="9" t="s">
        <v>166</v>
      </c>
      <c r="G145" s="17" t="s">
        <v>105</v>
      </c>
      <c r="H145" s="17"/>
      <c r="I145" s="17"/>
      <c r="J145" s="24">
        <v>0</v>
      </c>
      <c r="K145" s="17"/>
      <c r="L145" s="31"/>
      <c r="M145" s="34">
        <f t="shared" si="2"/>
        <v>0</v>
      </c>
    </row>
    <row r="146" spans="2:13" ht="19.5" customHeight="1">
      <c r="B146" s="7"/>
      <c r="C146" s="16"/>
      <c r="D146" s="16"/>
      <c r="E146" s="8" t="s">
        <v>168</v>
      </c>
      <c r="F146" s="9" t="s">
        <v>169</v>
      </c>
      <c r="G146" s="17" t="s">
        <v>262</v>
      </c>
      <c r="H146" s="17"/>
      <c r="I146" s="17"/>
      <c r="J146" s="24">
        <v>11004.9</v>
      </c>
      <c r="K146" s="17"/>
      <c r="L146" s="31"/>
      <c r="M146" s="34">
        <f t="shared" si="2"/>
        <v>83.37045454545454</v>
      </c>
    </row>
    <row r="147" spans="2:13" ht="16.5" customHeight="1">
      <c r="B147" s="7"/>
      <c r="C147" s="16"/>
      <c r="D147" s="16"/>
      <c r="E147" s="8" t="s">
        <v>137</v>
      </c>
      <c r="F147" s="9" t="s">
        <v>138</v>
      </c>
      <c r="G147" s="17" t="s">
        <v>263</v>
      </c>
      <c r="H147" s="17"/>
      <c r="I147" s="17"/>
      <c r="J147" s="24">
        <v>2789.67</v>
      </c>
      <c r="K147" s="17"/>
      <c r="L147" s="31"/>
      <c r="M147" s="34">
        <f t="shared" si="2"/>
        <v>55.68203592814371</v>
      </c>
    </row>
    <row r="148" spans="2:13" ht="16.5" customHeight="1">
      <c r="B148" s="7"/>
      <c r="C148" s="16"/>
      <c r="D148" s="16"/>
      <c r="E148" s="8" t="s">
        <v>41</v>
      </c>
      <c r="F148" s="9" t="s">
        <v>42</v>
      </c>
      <c r="G148" s="17" t="s">
        <v>264</v>
      </c>
      <c r="H148" s="17"/>
      <c r="I148" s="17"/>
      <c r="J148" s="24">
        <v>8020</v>
      </c>
      <c r="K148" s="17"/>
      <c r="L148" s="31"/>
      <c r="M148" s="34">
        <f t="shared" si="2"/>
        <v>85.18321826872013</v>
      </c>
    </row>
    <row r="149" spans="2:13" ht="16.5" customHeight="1">
      <c r="B149" s="7"/>
      <c r="C149" s="16"/>
      <c r="D149" s="16"/>
      <c r="E149" s="8" t="s">
        <v>172</v>
      </c>
      <c r="F149" s="9" t="s">
        <v>173</v>
      </c>
      <c r="G149" s="17" t="s">
        <v>265</v>
      </c>
      <c r="H149" s="17"/>
      <c r="I149" s="17"/>
      <c r="J149" s="24">
        <v>325066.57</v>
      </c>
      <c r="K149" s="17"/>
      <c r="L149" s="31"/>
      <c r="M149" s="34">
        <f t="shared" si="2"/>
        <v>99.99925246639944</v>
      </c>
    </row>
    <row r="150" spans="2:13" ht="16.5" customHeight="1">
      <c r="B150" s="7"/>
      <c r="C150" s="16"/>
      <c r="D150" s="16"/>
      <c r="E150" s="8" t="s">
        <v>178</v>
      </c>
      <c r="F150" s="9" t="s">
        <v>179</v>
      </c>
      <c r="G150" s="17" t="s">
        <v>266</v>
      </c>
      <c r="H150" s="17"/>
      <c r="I150" s="17"/>
      <c r="J150" s="24">
        <v>6910</v>
      </c>
      <c r="K150" s="17"/>
      <c r="L150" s="31"/>
      <c r="M150" s="34">
        <f t="shared" si="2"/>
        <v>94.60569550930997</v>
      </c>
    </row>
    <row r="151" spans="2:13" ht="16.5" customHeight="1">
      <c r="B151" s="4"/>
      <c r="C151" s="14" t="s">
        <v>267</v>
      </c>
      <c r="D151" s="14"/>
      <c r="E151" s="5"/>
      <c r="F151" s="6" t="s">
        <v>268</v>
      </c>
      <c r="G151" s="15" t="s">
        <v>269</v>
      </c>
      <c r="H151" s="15"/>
      <c r="I151" s="15"/>
      <c r="J151" s="22">
        <f>SUM(J152:L165)</f>
        <v>769113.7300000002</v>
      </c>
      <c r="K151" s="15"/>
      <c r="L151" s="30"/>
      <c r="M151" s="34">
        <f t="shared" si="2"/>
        <v>90.60228415931395</v>
      </c>
    </row>
    <row r="152" spans="2:13" ht="16.5" customHeight="1">
      <c r="B152" s="7"/>
      <c r="C152" s="16"/>
      <c r="D152" s="16"/>
      <c r="E152" s="8" t="s">
        <v>143</v>
      </c>
      <c r="F152" s="9" t="s">
        <v>144</v>
      </c>
      <c r="G152" s="17" t="s">
        <v>270</v>
      </c>
      <c r="H152" s="17"/>
      <c r="I152" s="17"/>
      <c r="J152" s="24">
        <v>12726.8</v>
      </c>
      <c r="K152" s="17"/>
      <c r="L152" s="31"/>
      <c r="M152" s="34">
        <f t="shared" si="2"/>
        <v>92.2231884057971</v>
      </c>
    </row>
    <row r="153" spans="2:13" ht="16.5" customHeight="1">
      <c r="B153" s="7"/>
      <c r="C153" s="16"/>
      <c r="D153" s="16"/>
      <c r="E153" s="8" t="s">
        <v>126</v>
      </c>
      <c r="F153" s="9" t="s">
        <v>127</v>
      </c>
      <c r="G153" s="17" t="s">
        <v>271</v>
      </c>
      <c r="H153" s="17"/>
      <c r="I153" s="17"/>
      <c r="J153" s="24">
        <v>554871.8</v>
      </c>
      <c r="K153" s="17"/>
      <c r="L153" s="31"/>
      <c r="M153" s="34">
        <f t="shared" si="2"/>
        <v>89.93293181022524</v>
      </c>
    </row>
    <row r="154" spans="2:13" ht="16.5" customHeight="1">
      <c r="B154" s="7"/>
      <c r="C154" s="16"/>
      <c r="D154" s="16"/>
      <c r="E154" s="8" t="s">
        <v>146</v>
      </c>
      <c r="F154" s="9" t="s">
        <v>147</v>
      </c>
      <c r="G154" s="17" t="s">
        <v>272</v>
      </c>
      <c r="H154" s="17"/>
      <c r="I154" s="17"/>
      <c r="J154" s="24">
        <v>43233.22</v>
      </c>
      <c r="K154" s="17"/>
      <c r="L154" s="31"/>
      <c r="M154" s="34">
        <f t="shared" si="2"/>
        <v>98.03451247165533</v>
      </c>
    </row>
    <row r="155" spans="2:13" ht="16.5" customHeight="1">
      <c r="B155" s="7"/>
      <c r="C155" s="16"/>
      <c r="D155" s="16"/>
      <c r="E155" s="8" t="s">
        <v>26</v>
      </c>
      <c r="F155" s="9" t="s">
        <v>27</v>
      </c>
      <c r="G155" s="17" t="s">
        <v>273</v>
      </c>
      <c r="H155" s="17"/>
      <c r="I155" s="17"/>
      <c r="J155" s="24">
        <v>102813.99</v>
      </c>
      <c r="K155" s="17"/>
      <c r="L155" s="31"/>
      <c r="M155" s="34">
        <f t="shared" si="2"/>
        <v>97.6706533923584</v>
      </c>
    </row>
    <row r="156" spans="2:13" ht="16.5" customHeight="1">
      <c r="B156" s="7"/>
      <c r="C156" s="16"/>
      <c r="D156" s="16"/>
      <c r="E156" s="8" t="s">
        <v>29</v>
      </c>
      <c r="F156" s="9" t="s">
        <v>30</v>
      </c>
      <c r="G156" s="17" t="s">
        <v>274</v>
      </c>
      <c r="H156" s="17"/>
      <c r="I156" s="17"/>
      <c r="J156" s="24">
        <v>14730.68</v>
      </c>
      <c r="K156" s="17"/>
      <c r="L156" s="31"/>
      <c r="M156" s="34">
        <f t="shared" si="2"/>
        <v>91.83715710723193</v>
      </c>
    </row>
    <row r="157" spans="2:13" ht="16.5" customHeight="1">
      <c r="B157" s="7"/>
      <c r="C157" s="16"/>
      <c r="D157" s="16"/>
      <c r="E157" s="8" t="s">
        <v>35</v>
      </c>
      <c r="F157" s="9" t="s">
        <v>36</v>
      </c>
      <c r="G157" s="17" t="s">
        <v>275</v>
      </c>
      <c r="H157" s="17"/>
      <c r="I157" s="17"/>
      <c r="J157" s="24">
        <v>5265.79</v>
      </c>
      <c r="K157" s="17"/>
      <c r="L157" s="31"/>
      <c r="M157" s="34">
        <f t="shared" si="2"/>
        <v>40.646777306059434</v>
      </c>
    </row>
    <row r="158" spans="2:13" ht="16.5" customHeight="1">
      <c r="B158" s="7"/>
      <c r="C158" s="16"/>
      <c r="D158" s="16"/>
      <c r="E158" s="8" t="s">
        <v>254</v>
      </c>
      <c r="F158" s="9" t="s">
        <v>255</v>
      </c>
      <c r="G158" s="17" t="s">
        <v>276</v>
      </c>
      <c r="H158" s="17"/>
      <c r="I158" s="17"/>
      <c r="J158" s="24">
        <v>3871.92</v>
      </c>
      <c r="K158" s="17"/>
      <c r="L158" s="31"/>
      <c r="M158" s="34">
        <f t="shared" si="2"/>
        <v>73.27630582891749</v>
      </c>
    </row>
    <row r="159" spans="2:13" ht="16.5" customHeight="1">
      <c r="B159" s="7"/>
      <c r="C159" s="16"/>
      <c r="D159" s="16"/>
      <c r="E159" s="8" t="s">
        <v>88</v>
      </c>
      <c r="F159" s="9" t="s">
        <v>89</v>
      </c>
      <c r="G159" s="17" t="s">
        <v>277</v>
      </c>
      <c r="H159" s="17"/>
      <c r="I159" s="17"/>
      <c r="J159" s="24">
        <v>404.58</v>
      </c>
      <c r="K159" s="17"/>
      <c r="L159" s="31"/>
      <c r="M159" s="34">
        <f t="shared" si="2"/>
        <v>28.39157894736842</v>
      </c>
    </row>
    <row r="160" spans="2:13" ht="16.5" customHeight="1">
      <c r="B160" s="7"/>
      <c r="C160" s="16"/>
      <c r="D160" s="16"/>
      <c r="E160" s="8" t="s">
        <v>160</v>
      </c>
      <c r="F160" s="9" t="s">
        <v>161</v>
      </c>
      <c r="G160" s="17" t="s">
        <v>278</v>
      </c>
      <c r="H160" s="17"/>
      <c r="I160" s="17"/>
      <c r="J160" s="24">
        <v>682</v>
      </c>
      <c r="K160" s="17"/>
      <c r="L160" s="31"/>
      <c r="M160" s="34">
        <f t="shared" si="2"/>
        <v>52.46153846153846</v>
      </c>
    </row>
    <row r="161" spans="2:13" ht="16.5" customHeight="1">
      <c r="B161" s="7"/>
      <c r="C161" s="16"/>
      <c r="D161" s="16"/>
      <c r="E161" s="8" t="s">
        <v>38</v>
      </c>
      <c r="F161" s="9" t="s">
        <v>39</v>
      </c>
      <c r="G161" s="17" t="s">
        <v>279</v>
      </c>
      <c r="H161" s="17"/>
      <c r="I161" s="17"/>
      <c r="J161" s="23">
        <v>135.3</v>
      </c>
      <c r="K161" s="17"/>
      <c r="L161" s="31"/>
      <c r="M161" s="34">
        <f t="shared" si="2"/>
        <v>40.267857142857146</v>
      </c>
    </row>
    <row r="162" spans="2:13" ht="19.5" customHeight="1">
      <c r="B162" s="7"/>
      <c r="C162" s="16"/>
      <c r="D162" s="16"/>
      <c r="E162" s="8" t="s">
        <v>165</v>
      </c>
      <c r="F162" s="9" t="s">
        <v>166</v>
      </c>
      <c r="G162" s="17" t="s">
        <v>280</v>
      </c>
      <c r="H162" s="17"/>
      <c r="I162" s="17"/>
      <c r="J162" s="23">
        <v>358.18</v>
      </c>
      <c r="K162" s="17"/>
      <c r="L162" s="31"/>
      <c r="M162" s="34">
        <f t="shared" si="2"/>
        <v>65.12363636363636</v>
      </c>
    </row>
    <row r="163" spans="2:13" ht="16.5" customHeight="1">
      <c r="B163" s="7"/>
      <c r="C163" s="16"/>
      <c r="D163" s="16"/>
      <c r="E163" s="8" t="s">
        <v>137</v>
      </c>
      <c r="F163" s="9" t="s">
        <v>138</v>
      </c>
      <c r="G163" s="17" t="s">
        <v>119</v>
      </c>
      <c r="H163" s="17"/>
      <c r="I163" s="17"/>
      <c r="J163" s="23">
        <v>0</v>
      </c>
      <c r="K163" s="17"/>
      <c r="L163" s="31"/>
      <c r="M163" s="34">
        <f t="shared" si="2"/>
        <v>0</v>
      </c>
    </row>
    <row r="164" spans="2:13" ht="16.5" customHeight="1">
      <c r="B164" s="7"/>
      <c r="C164" s="16"/>
      <c r="D164" s="16"/>
      <c r="E164" s="8" t="s">
        <v>172</v>
      </c>
      <c r="F164" s="9" t="s">
        <v>173</v>
      </c>
      <c r="G164" s="17" t="s">
        <v>281</v>
      </c>
      <c r="H164" s="17"/>
      <c r="I164" s="17"/>
      <c r="J164" s="24">
        <v>29749.47</v>
      </c>
      <c r="K164" s="17"/>
      <c r="L164" s="31"/>
      <c r="M164" s="34">
        <f t="shared" si="2"/>
        <v>99.99821848739496</v>
      </c>
    </row>
    <row r="165" spans="2:13" ht="16.5" customHeight="1">
      <c r="B165" s="7"/>
      <c r="C165" s="16"/>
      <c r="D165" s="16"/>
      <c r="E165" s="8" t="s">
        <v>178</v>
      </c>
      <c r="F165" s="9" t="s">
        <v>179</v>
      </c>
      <c r="G165" s="17" t="s">
        <v>205</v>
      </c>
      <c r="H165" s="17"/>
      <c r="I165" s="17"/>
      <c r="J165" s="23">
        <v>270</v>
      </c>
      <c r="K165" s="17"/>
      <c r="L165" s="31"/>
      <c r="M165" s="34">
        <f t="shared" si="2"/>
        <v>45</v>
      </c>
    </row>
    <row r="166" spans="2:13" ht="16.5" customHeight="1">
      <c r="B166" s="4"/>
      <c r="C166" s="14" t="s">
        <v>282</v>
      </c>
      <c r="D166" s="14"/>
      <c r="E166" s="5"/>
      <c r="F166" s="6" t="s">
        <v>283</v>
      </c>
      <c r="G166" s="15" t="s">
        <v>284</v>
      </c>
      <c r="H166" s="15"/>
      <c r="I166" s="15"/>
      <c r="J166" s="22">
        <f>SUM(J167:L210)</f>
        <v>1719835.1300000004</v>
      </c>
      <c r="K166" s="15"/>
      <c r="L166" s="30"/>
      <c r="M166" s="34">
        <f t="shared" si="2"/>
        <v>86.04958181898238</v>
      </c>
    </row>
    <row r="167" spans="2:13" ht="19.5" customHeight="1">
      <c r="B167" s="7"/>
      <c r="C167" s="16"/>
      <c r="D167" s="16"/>
      <c r="E167" s="8" t="s">
        <v>285</v>
      </c>
      <c r="F167" s="9" t="s">
        <v>286</v>
      </c>
      <c r="G167" s="17" t="s">
        <v>287</v>
      </c>
      <c r="H167" s="17"/>
      <c r="I167" s="17"/>
      <c r="J167" s="24">
        <v>311011.27</v>
      </c>
      <c r="K167" s="17"/>
      <c r="L167" s="31"/>
      <c r="M167" s="34">
        <f t="shared" si="2"/>
        <v>77.7528175</v>
      </c>
    </row>
    <row r="168" spans="2:13" ht="16.5" customHeight="1">
      <c r="B168" s="7"/>
      <c r="C168" s="16"/>
      <c r="D168" s="16"/>
      <c r="E168" s="8" t="s">
        <v>143</v>
      </c>
      <c r="F168" s="9" t="s">
        <v>144</v>
      </c>
      <c r="G168" s="17" t="s">
        <v>118</v>
      </c>
      <c r="H168" s="17"/>
      <c r="I168" s="17"/>
      <c r="J168" s="24">
        <v>3000</v>
      </c>
      <c r="K168" s="17"/>
      <c r="L168" s="31"/>
      <c r="M168" s="34">
        <f t="shared" si="2"/>
        <v>75</v>
      </c>
    </row>
    <row r="169" spans="2:13" ht="16.5" customHeight="1">
      <c r="B169" s="7"/>
      <c r="C169" s="16"/>
      <c r="D169" s="16"/>
      <c r="E169" s="8" t="s">
        <v>126</v>
      </c>
      <c r="F169" s="9" t="s">
        <v>127</v>
      </c>
      <c r="G169" s="17" t="s">
        <v>288</v>
      </c>
      <c r="H169" s="17"/>
      <c r="I169" s="17"/>
      <c r="J169" s="24">
        <v>798337.31</v>
      </c>
      <c r="K169" s="17"/>
      <c r="L169" s="31"/>
      <c r="M169" s="34">
        <f t="shared" si="2"/>
        <v>89.88402316631877</v>
      </c>
    </row>
    <row r="170" spans="2:13" ht="16.5" customHeight="1">
      <c r="B170" s="7"/>
      <c r="C170" s="16"/>
      <c r="D170" s="16"/>
      <c r="E170" s="8" t="s">
        <v>289</v>
      </c>
      <c r="F170" s="9" t="s">
        <v>127</v>
      </c>
      <c r="G170" s="17" t="s">
        <v>290</v>
      </c>
      <c r="H170" s="17"/>
      <c r="I170" s="17"/>
      <c r="J170" s="24">
        <v>12475.62</v>
      </c>
      <c r="K170" s="17"/>
      <c r="L170" s="31"/>
      <c r="M170" s="34">
        <f t="shared" si="2"/>
        <v>92.78665188103967</v>
      </c>
    </row>
    <row r="171" spans="2:13" ht="16.5" customHeight="1">
      <c r="B171" s="7"/>
      <c r="C171" s="16"/>
      <c r="D171" s="16"/>
      <c r="E171" s="8" t="s">
        <v>291</v>
      </c>
      <c r="F171" s="9" t="s">
        <v>127</v>
      </c>
      <c r="G171" s="17" t="s">
        <v>292</v>
      </c>
      <c r="H171" s="17"/>
      <c r="I171" s="17"/>
      <c r="J171" s="24">
        <v>7743.46</v>
      </c>
      <c r="K171" s="17"/>
      <c r="L171" s="31"/>
      <c r="M171" s="34">
        <f t="shared" si="2"/>
        <v>95.44826464087922</v>
      </c>
    </row>
    <row r="172" spans="2:13" ht="16.5" customHeight="1">
      <c r="B172" s="7"/>
      <c r="C172" s="16"/>
      <c r="D172" s="16"/>
      <c r="E172" s="8" t="s">
        <v>146</v>
      </c>
      <c r="F172" s="9" t="s">
        <v>147</v>
      </c>
      <c r="G172" s="17" t="s">
        <v>293</v>
      </c>
      <c r="H172" s="17"/>
      <c r="I172" s="17"/>
      <c r="J172" s="24">
        <v>62540.78</v>
      </c>
      <c r="K172" s="17"/>
      <c r="L172" s="31"/>
      <c r="M172" s="34">
        <f t="shared" si="2"/>
        <v>97.94953797963977</v>
      </c>
    </row>
    <row r="173" spans="2:13" ht="16.5" customHeight="1">
      <c r="B173" s="7"/>
      <c r="C173" s="16"/>
      <c r="D173" s="16"/>
      <c r="E173" s="8" t="s">
        <v>26</v>
      </c>
      <c r="F173" s="9" t="s">
        <v>27</v>
      </c>
      <c r="G173" s="17" t="s">
        <v>294</v>
      </c>
      <c r="H173" s="17"/>
      <c r="I173" s="17"/>
      <c r="J173" s="24">
        <v>144094.01</v>
      </c>
      <c r="K173" s="17"/>
      <c r="L173" s="31"/>
      <c r="M173" s="34">
        <f t="shared" si="2"/>
        <v>93.17427093436793</v>
      </c>
    </row>
    <row r="174" spans="2:13" ht="16.5" customHeight="1">
      <c r="B174" s="7"/>
      <c r="C174" s="16"/>
      <c r="D174" s="16"/>
      <c r="E174" s="8" t="s">
        <v>295</v>
      </c>
      <c r="F174" s="9" t="s">
        <v>27</v>
      </c>
      <c r="G174" s="17" t="s">
        <v>296</v>
      </c>
      <c r="H174" s="17"/>
      <c r="I174" s="17"/>
      <c r="J174" s="24">
        <v>11776</v>
      </c>
      <c r="K174" s="17"/>
      <c r="L174" s="31"/>
      <c r="M174" s="34">
        <f t="shared" si="2"/>
        <v>75.21491115174749</v>
      </c>
    </row>
    <row r="175" spans="2:13" ht="16.5" customHeight="1">
      <c r="B175" s="7"/>
      <c r="C175" s="16"/>
      <c r="D175" s="16"/>
      <c r="E175" s="8" t="s">
        <v>297</v>
      </c>
      <c r="F175" s="9" t="s">
        <v>27</v>
      </c>
      <c r="G175" s="17" t="s">
        <v>298</v>
      </c>
      <c r="H175" s="17"/>
      <c r="I175" s="17"/>
      <c r="J175" s="24">
        <v>3049.08</v>
      </c>
      <c r="K175" s="17"/>
      <c r="L175" s="31"/>
      <c r="M175" s="34">
        <f t="shared" si="2"/>
        <v>81.02984126646663</v>
      </c>
    </row>
    <row r="176" spans="2:13" ht="16.5" customHeight="1">
      <c r="B176" s="7"/>
      <c r="C176" s="16"/>
      <c r="D176" s="16"/>
      <c r="E176" s="8" t="s">
        <v>29</v>
      </c>
      <c r="F176" s="9" t="s">
        <v>30</v>
      </c>
      <c r="G176" s="17" t="s">
        <v>299</v>
      </c>
      <c r="H176" s="17"/>
      <c r="I176" s="17"/>
      <c r="J176" s="24">
        <v>17543.23</v>
      </c>
      <c r="K176" s="17"/>
      <c r="L176" s="31"/>
      <c r="M176" s="34">
        <f t="shared" si="2"/>
        <v>80.3408591317091</v>
      </c>
    </row>
    <row r="177" spans="2:13" ht="16.5" customHeight="1">
      <c r="B177" s="7"/>
      <c r="C177" s="16"/>
      <c r="D177" s="16"/>
      <c r="E177" s="8" t="s">
        <v>300</v>
      </c>
      <c r="F177" s="9" t="s">
        <v>30</v>
      </c>
      <c r="G177" s="17" t="s">
        <v>301</v>
      </c>
      <c r="H177" s="17"/>
      <c r="I177" s="17"/>
      <c r="J177" s="24">
        <v>1191.07</v>
      </c>
      <c r="K177" s="17"/>
      <c r="L177" s="31"/>
      <c r="M177" s="34">
        <f t="shared" si="2"/>
        <v>54.836214635942994</v>
      </c>
    </row>
    <row r="178" spans="2:13" ht="16.5" customHeight="1">
      <c r="B178" s="7"/>
      <c r="C178" s="16"/>
      <c r="D178" s="16"/>
      <c r="E178" s="8" t="s">
        <v>302</v>
      </c>
      <c r="F178" s="9" t="s">
        <v>30</v>
      </c>
      <c r="G178" s="17" t="s">
        <v>303</v>
      </c>
      <c r="H178" s="17"/>
      <c r="I178" s="17"/>
      <c r="J178" s="23">
        <v>210.69</v>
      </c>
      <c r="K178" s="17"/>
      <c r="L178" s="31"/>
      <c r="M178" s="34">
        <f t="shared" si="2"/>
        <v>54.96738846856248</v>
      </c>
    </row>
    <row r="179" spans="2:13" ht="16.5" customHeight="1">
      <c r="B179" s="7"/>
      <c r="C179" s="16"/>
      <c r="D179" s="16"/>
      <c r="E179" s="8" t="s">
        <v>32</v>
      </c>
      <c r="F179" s="9" t="s">
        <v>33</v>
      </c>
      <c r="G179" s="17" t="s">
        <v>304</v>
      </c>
      <c r="H179" s="17"/>
      <c r="I179" s="17"/>
      <c r="J179" s="23">
        <v>0</v>
      </c>
      <c r="K179" s="17"/>
      <c r="L179" s="31"/>
      <c r="M179" s="34">
        <f t="shared" si="2"/>
        <v>0</v>
      </c>
    </row>
    <row r="180" spans="2:13" ht="16.5" customHeight="1">
      <c r="B180" s="7"/>
      <c r="C180" s="16"/>
      <c r="D180" s="16"/>
      <c r="E180" s="8" t="s">
        <v>305</v>
      </c>
      <c r="F180" s="9" t="s">
        <v>33</v>
      </c>
      <c r="G180" s="17" t="s">
        <v>306</v>
      </c>
      <c r="H180" s="17"/>
      <c r="I180" s="17"/>
      <c r="J180" s="24">
        <v>70040.61</v>
      </c>
      <c r="K180" s="17"/>
      <c r="L180" s="31"/>
      <c r="M180" s="34">
        <f t="shared" si="2"/>
        <v>96.27708920769896</v>
      </c>
    </row>
    <row r="181" spans="2:13" ht="16.5" customHeight="1">
      <c r="B181" s="7"/>
      <c r="C181" s="16"/>
      <c r="D181" s="16"/>
      <c r="E181" s="8" t="s">
        <v>307</v>
      </c>
      <c r="F181" s="9" t="s">
        <v>33</v>
      </c>
      <c r="G181" s="17" t="s">
        <v>308</v>
      </c>
      <c r="H181" s="17"/>
      <c r="I181" s="17"/>
      <c r="J181" s="24">
        <v>12360.19</v>
      </c>
      <c r="K181" s="17"/>
      <c r="L181" s="31"/>
      <c r="M181" s="34">
        <f t="shared" si="2"/>
        <v>96.27770862575811</v>
      </c>
    </row>
    <row r="182" spans="2:13" ht="16.5" customHeight="1">
      <c r="B182" s="7"/>
      <c r="C182" s="16"/>
      <c r="D182" s="16"/>
      <c r="E182" s="8" t="s">
        <v>35</v>
      </c>
      <c r="F182" s="9" t="s">
        <v>36</v>
      </c>
      <c r="G182" s="17" t="s">
        <v>309</v>
      </c>
      <c r="H182" s="17"/>
      <c r="I182" s="17"/>
      <c r="J182" s="24">
        <v>18818.88</v>
      </c>
      <c r="K182" s="17"/>
      <c r="L182" s="31"/>
      <c r="M182" s="34">
        <f t="shared" si="2"/>
        <v>65.96172450052576</v>
      </c>
    </row>
    <row r="183" spans="2:13" ht="16.5" customHeight="1">
      <c r="B183" s="7"/>
      <c r="C183" s="16"/>
      <c r="D183" s="16"/>
      <c r="E183" s="8" t="s">
        <v>310</v>
      </c>
      <c r="F183" s="9" t="s">
        <v>36</v>
      </c>
      <c r="G183" s="17" t="s">
        <v>311</v>
      </c>
      <c r="H183" s="17"/>
      <c r="I183" s="17"/>
      <c r="J183" s="24">
        <v>520.63</v>
      </c>
      <c r="K183" s="17"/>
      <c r="L183" s="31"/>
      <c r="M183" s="34">
        <f t="shared" si="2"/>
        <v>22.68540305010893</v>
      </c>
    </row>
    <row r="184" spans="2:13" ht="16.5" customHeight="1">
      <c r="B184" s="7"/>
      <c r="C184" s="16"/>
      <c r="D184" s="16"/>
      <c r="E184" s="8" t="s">
        <v>312</v>
      </c>
      <c r="F184" s="9" t="s">
        <v>36</v>
      </c>
      <c r="G184" s="17" t="s">
        <v>313</v>
      </c>
      <c r="H184" s="17"/>
      <c r="I184" s="17"/>
      <c r="J184" s="23">
        <v>91.88</v>
      </c>
      <c r="K184" s="17"/>
      <c r="L184" s="31"/>
      <c r="M184" s="34">
        <f t="shared" si="2"/>
        <v>22.68641975308642</v>
      </c>
    </row>
    <row r="185" spans="2:13" ht="16.5" customHeight="1">
      <c r="B185" s="7"/>
      <c r="C185" s="16"/>
      <c r="D185" s="16"/>
      <c r="E185" s="8" t="s">
        <v>314</v>
      </c>
      <c r="F185" s="9" t="s">
        <v>315</v>
      </c>
      <c r="G185" s="17" t="s">
        <v>316</v>
      </c>
      <c r="H185" s="17"/>
      <c r="I185" s="17"/>
      <c r="J185" s="24">
        <v>32364.58</v>
      </c>
      <c r="K185" s="17"/>
      <c r="L185" s="31"/>
      <c r="M185" s="34">
        <f t="shared" si="2"/>
        <v>70.51106753812637</v>
      </c>
    </row>
    <row r="186" spans="2:13" ht="16.5" customHeight="1">
      <c r="B186" s="7"/>
      <c r="C186" s="16"/>
      <c r="D186" s="16"/>
      <c r="E186" s="8" t="s">
        <v>317</v>
      </c>
      <c r="F186" s="9" t="s">
        <v>315</v>
      </c>
      <c r="G186" s="17" t="s">
        <v>318</v>
      </c>
      <c r="H186" s="17"/>
      <c r="I186" s="17"/>
      <c r="J186" s="24">
        <v>5711.4</v>
      </c>
      <c r="K186" s="17"/>
      <c r="L186" s="31"/>
      <c r="M186" s="34">
        <f t="shared" si="2"/>
        <v>70.5111111111111</v>
      </c>
    </row>
    <row r="187" spans="2:13" ht="16.5" customHeight="1">
      <c r="B187" s="7"/>
      <c r="C187" s="16"/>
      <c r="D187" s="16"/>
      <c r="E187" s="8" t="s">
        <v>254</v>
      </c>
      <c r="F187" s="9" t="s">
        <v>255</v>
      </c>
      <c r="G187" s="17" t="s">
        <v>118</v>
      </c>
      <c r="H187" s="17"/>
      <c r="I187" s="17"/>
      <c r="J187" s="24">
        <v>2175.32</v>
      </c>
      <c r="K187" s="17"/>
      <c r="L187" s="31"/>
      <c r="M187" s="34">
        <f t="shared" si="2"/>
        <v>54.383</v>
      </c>
    </row>
    <row r="188" spans="2:13" ht="16.5" customHeight="1">
      <c r="B188" s="7"/>
      <c r="C188" s="16"/>
      <c r="D188" s="16"/>
      <c r="E188" s="8" t="s">
        <v>319</v>
      </c>
      <c r="F188" s="9" t="s">
        <v>255</v>
      </c>
      <c r="G188" s="17" t="s">
        <v>320</v>
      </c>
      <c r="H188" s="17"/>
      <c r="I188" s="17"/>
      <c r="J188" s="24">
        <v>3244.62</v>
      </c>
      <c r="K188" s="17"/>
      <c r="L188" s="31"/>
      <c r="M188" s="34">
        <f t="shared" si="2"/>
        <v>97.87692307692308</v>
      </c>
    </row>
    <row r="189" spans="2:13" ht="16.5" customHeight="1">
      <c r="B189" s="7"/>
      <c r="C189" s="16"/>
      <c r="D189" s="16"/>
      <c r="E189" s="8" t="s">
        <v>321</v>
      </c>
      <c r="F189" s="9" t="s">
        <v>255</v>
      </c>
      <c r="G189" s="17" t="s">
        <v>322</v>
      </c>
      <c r="H189" s="17"/>
      <c r="I189" s="17"/>
      <c r="J189" s="23">
        <v>572.57</v>
      </c>
      <c r="K189" s="17"/>
      <c r="L189" s="31"/>
      <c r="M189" s="34">
        <f t="shared" si="2"/>
        <v>97.87521367521367</v>
      </c>
    </row>
    <row r="190" spans="2:13" ht="16.5" customHeight="1">
      <c r="B190" s="7"/>
      <c r="C190" s="16"/>
      <c r="D190" s="16"/>
      <c r="E190" s="8" t="s">
        <v>88</v>
      </c>
      <c r="F190" s="9" t="s">
        <v>89</v>
      </c>
      <c r="G190" s="17" t="s">
        <v>323</v>
      </c>
      <c r="H190" s="17"/>
      <c r="I190" s="17"/>
      <c r="J190" s="24">
        <v>47970.2</v>
      </c>
      <c r="K190" s="17"/>
      <c r="L190" s="31"/>
      <c r="M190" s="34">
        <f t="shared" si="2"/>
        <v>82.70724137931033</v>
      </c>
    </row>
    <row r="191" spans="2:13" ht="16.5" customHeight="1">
      <c r="B191" s="7"/>
      <c r="C191" s="16"/>
      <c r="D191" s="16"/>
      <c r="E191" s="8" t="s">
        <v>324</v>
      </c>
      <c r="F191" s="9" t="s">
        <v>89</v>
      </c>
      <c r="G191" s="17" t="s">
        <v>325</v>
      </c>
      <c r="H191" s="17"/>
      <c r="I191" s="17"/>
      <c r="J191" s="23">
        <v>320</v>
      </c>
      <c r="K191" s="17"/>
      <c r="L191" s="31"/>
      <c r="M191" s="34">
        <f t="shared" si="2"/>
        <v>100</v>
      </c>
    </row>
    <row r="192" spans="2:13" ht="16.5" customHeight="1">
      <c r="B192" s="7"/>
      <c r="C192" s="16"/>
      <c r="D192" s="16"/>
      <c r="E192" s="8" t="s">
        <v>64</v>
      </c>
      <c r="F192" s="9" t="s">
        <v>65</v>
      </c>
      <c r="G192" s="17" t="s">
        <v>62</v>
      </c>
      <c r="H192" s="17"/>
      <c r="I192" s="17"/>
      <c r="J192" s="24">
        <v>0</v>
      </c>
      <c r="K192" s="17"/>
      <c r="L192" s="31"/>
      <c r="M192" s="34">
        <f t="shared" si="2"/>
        <v>0</v>
      </c>
    </row>
    <row r="193" spans="2:13" ht="16.5" customHeight="1">
      <c r="B193" s="7"/>
      <c r="C193" s="16"/>
      <c r="D193" s="16"/>
      <c r="E193" s="8" t="s">
        <v>160</v>
      </c>
      <c r="F193" s="9" t="s">
        <v>161</v>
      </c>
      <c r="G193" s="17" t="s">
        <v>326</v>
      </c>
      <c r="H193" s="17"/>
      <c r="I193" s="17"/>
      <c r="J193" s="24">
        <v>1644</v>
      </c>
      <c r="K193" s="17"/>
      <c r="L193" s="31"/>
      <c r="M193" s="34">
        <f t="shared" si="2"/>
        <v>60.88888888888889</v>
      </c>
    </row>
    <row r="194" spans="2:13" ht="16.5" customHeight="1">
      <c r="B194" s="7"/>
      <c r="C194" s="16"/>
      <c r="D194" s="16"/>
      <c r="E194" s="8" t="s">
        <v>38</v>
      </c>
      <c r="F194" s="9" t="s">
        <v>39</v>
      </c>
      <c r="G194" s="17" t="s">
        <v>327</v>
      </c>
      <c r="H194" s="17"/>
      <c r="I194" s="17"/>
      <c r="J194" s="24">
        <v>12689.85</v>
      </c>
      <c r="K194" s="17"/>
      <c r="L194" s="31"/>
      <c r="M194" s="34">
        <f t="shared" si="2"/>
        <v>84.599</v>
      </c>
    </row>
    <row r="195" spans="2:13" ht="16.5" customHeight="1">
      <c r="B195" s="7"/>
      <c r="C195" s="16"/>
      <c r="D195" s="16"/>
      <c r="E195" s="8" t="s">
        <v>75</v>
      </c>
      <c r="F195" s="9" t="s">
        <v>39</v>
      </c>
      <c r="G195" s="17" t="s">
        <v>328</v>
      </c>
      <c r="H195" s="17"/>
      <c r="I195" s="17"/>
      <c r="J195" s="24">
        <v>5141.6</v>
      </c>
      <c r="K195" s="17"/>
      <c r="L195" s="31"/>
      <c r="M195" s="34">
        <f t="shared" si="2"/>
        <v>78.55767761650115</v>
      </c>
    </row>
    <row r="196" spans="2:13" ht="16.5" customHeight="1">
      <c r="B196" s="7"/>
      <c r="C196" s="16"/>
      <c r="D196" s="16"/>
      <c r="E196" s="8" t="s">
        <v>77</v>
      </c>
      <c r="F196" s="9" t="s">
        <v>39</v>
      </c>
      <c r="G196" s="17" t="s">
        <v>329</v>
      </c>
      <c r="H196" s="17"/>
      <c r="I196" s="17"/>
      <c r="J196" s="24">
        <v>907.34</v>
      </c>
      <c r="K196" s="17"/>
      <c r="L196" s="31"/>
      <c r="M196" s="34">
        <f t="shared" si="2"/>
        <v>78.55757575757576</v>
      </c>
    </row>
    <row r="197" spans="2:13" ht="16.5" customHeight="1">
      <c r="B197" s="7"/>
      <c r="C197" s="16"/>
      <c r="D197" s="16"/>
      <c r="E197" s="8" t="s">
        <v>163</v>
      </c>
      <c r="F197" s="9" t="s">
        <v>164</v>
      </c>
      <c r="G197" s="17" t="s">
        <v>156</v>
      </c>
      <c r="H197" s="17"/>
      <c r="I197" s="17"/>
      <c r="J197" s="24">
        <v>708</v>
      </c>
      <c r="K197" s="17"/>
      <c r="L197" s="31"/>
      <c r="M197" s="34">
        <f aca="true" t="shared" si="3" ref="M197:M260">J197/G197*100</f>
        <v>59</v>
      </c>
    </row>
    <row r="198" spans="2:13" ht="16.5" customHeight="1">
      <c r="B198" s="7"/>
      <c r="C198" s="16"/>
      <c r="D198" s="16"/>
      <c r="E198" s="8" t="s">
        <v>330</v>
      </c>
      <c r="F198" s="9" t="s">
        <v>164</v>
      </c>
      <c r="G198" s="17" t="s">
        <v>325</v>
      </c>
      <c r="H198" s="17"/>
      <c r="I198" s="17"/>
      <c r="J198" s="23">
        <v>299.5</v>
      </c>
      <c r="K198" s="17"/>
      <c r="L198" s="31"/>
      <c r="M198" s="34">
        <f t="shared" si="3"/>
        <v>93.59375</v>
      </c>
    </row>
    <row r="199" spans="2:13" ht="19.5" customHeight="1">
      <c r="B199" s="7"/>
      <c r="C199" s="16"/>
      <c r="D199" s="16"/>
      <c r="E199" s="8" t="s">
        <v>168</v>
      </c>
      <c r="F199" s="9" t="s">
        <v>169</v>
      </c>
      <c r="G199" s="17" t="s">
        <v>25</v>
      </c>
      <c r="H199" s="17"/>
      <c r="I199" s="17"/>
      <c r="J199" s="24">
        <v>1166.55</v>
      </c>
      <c r="K199" s="17"/>
      <c r="L199" s="31"/>
      <c r="M199" s="34">
        <f t="shared" si="3"/>
        <v>38.885</v>
      </c>
    </row>
    <row r="200" spans="2:13" ht="19.5" customHeight="1">
      <c r="B200" s="7"/>
      <c r="C200" s="16"/>
      <c r="D200" s="16"/>
      <c r="E200" s="8" t="s">
        <v>331</v>
      </c>
      <c r="F200" s="9" t="s">
        <v>169</v>
      </c>
      <c r="G200" s="17" t="s">
        <v>332</v>
      </c>
      <c r="H200" s="17"/>
      <c r="I200" s="17"/>
      <c r="J200" s="23">
        <v>352.11</v>
      </c>
      <c r="K200" s="17"/>
      <c r="L200" s="31"/>
      <c r="M200" s="34">
        <f t="shared" si="3"/>
        <v>61.77368421052631</v>
      </c>
    </row>
    <row r="201" spans="2:13" ht="19.5" customHeight="1">
      <c r="B201" s="7"/>
      <c r="C201" s="16"/>
      <c r="D201" s="16"/>
      <c r="E201" s="8" t="s">
        <v>333</v>
      </c>
      <c r="F201" s="9" t="s">
        <v>95</v>
      </c>
      <c r="G201" s="17" t="s">
        <v>334</v>
      </c>
      <c r="H201" s="17"/>
      <c r="I201" s="17"/>
      <c r="J201" s="23">
        <v>288</v>
      </c>
      <c r="K201" s="17"/>
      <c r="L201" s="31"/>
      <c r="M201" s="34">
        <f t="shared" si="3"/>
        <v>64</v>
      </c>
    </row>
    <row r="202" spans="2:13" ht="16.5" customHeight="1">
      <c r="B202" s="7"/>
      <c r="C202" s="16"/>
      <c r="D202" s="16"/>
      <c r="E202" s="8" t="s">
        <v>137</v>
      </c>
      <c r="F202" s="9" t="s">
        <v>138</v>
      </c>
      <c r="G202" s="17" t="s">
        <v>219</v>
      </c>
      <c r="H202" s="17"/>
      <c r="I202" s="17"/>
      <c r="J202" s="23">
        <v>475.16</v>
      </c>
      <c r="K202" s="17"/>
      <c r="L202" s="31"/>
      <c r="M202" s="34">
        <f t="shared" si="3"/>
        <v>59.394999999999996</v>
      </c>
    </row>
    <row r="203" spans="2:13" ht="16.5" customHeight="1">
      <c r="B203" s="7"/>
      <c r="C203" s="16"/>
      <c r="D203" s="16"/>
      <c r="E203" s="8" t="s">
        <v>335</v>
      </c>
      <c r="F203" s="9" t="s">
        <v>138</v>
      </c>
      <c r="G203" s="17" t="s">
        <v>336</v>
      </c>
      <c r="H203" s="17"/>
      <c r="I203" s="17"/>
      <c r="J203" s="24">
        <v>0</v>
      </c>
      <c r="K203" s="17"/>
      <c r="L203" s="31"/>
      <c r="M203" s="34">
        <f t="shared" si="3"/>
        <v>0</v>
      </c>
    </row>
    <row r="204" spans="2:13" ht="16.5" customHeight="1">
      <c r="B204" s="7"/>
      <c r="C204" s="16"/>
      <c r="D204" s="16"/>
      <c r="E204" s="8" t="s">
        <v>337</v>
      </c>
      <c r="F204" s="9" t="s">
        <v>138</v>
      </c>
      <c r="G204" s="17" t="s">
        <v>338</v>
      </c>
      <c r="H204" s="17"/>
      <c r="I204" s="17"/>
      <c r="J204" s="23">
        <v>0</v>
      </c>
      <c r="K204" s="17"/>
      <c r="L204" s="31"/>
      <c r="M204" s="34">
        <f t="shared" si="3"/>
        <v>0</v>
      </c>
    </row>
    <row r="205" spans="2:13" ht="16.5" customHeight="1">
      <c r="B205" s="7"/>
      <c r="C205" s="16"/>
      <c r="D205" s="16"/>
      <c r="E205" s="8" t="s">
        <v>41</v>
      </c>
      <c r="F205" s="9" t="s">
        <v>42</v>
      </c>
      <c r="G205" s="17" t="s">
        <v>105</v>
      </c>
      <c r="H205" s="17"/>
      <c r="I205" s="17"/>
      <c r="J205" s="24">
        <v>616</v>
      </c>
      <c r="K205" s="17"/>
      <c r="L205" s="31"/>
      <c r="M205" s="34">
        <f t="shared" si="3"/>
        <v>61.6</v>
      </c>
    </row>
    <row r="206" spans="2:13" ht="16.5" customHeight="1">
      <c r="B206" s="7"/>
      <c r="C206" s="16"/>
      <c r="D206" s="16"/>
      <c r="E206" s="8" t="s">
        <v>172</v>
      </c>
      <c r="F206" s="9" t="s">
        <v>173</v>
      </c>
      <c r="G206" s="17" t="s">
        <v>339</v>
      </c>
      <c r="H206" s="17"/>
      <c r="I206" s="17"/>
      <c r="J206" s="24">
        <v>52246.4</v>
      </c>
      <c r="K206" s="17"/>
      <c r="L206" s="31"/>
      <c r="M206" s="34">
        <f t="shared" si="3"/>
        <v>97.3892295934535</v>
      </c>
    </row>
    <row r="207" spans="2:13" ht="16.5" customHeight="1">
      <c r="B207" s="7"/>
      <c r="C207" s="16"/>
      <c r="D207" s="16"/>
      <c r="E207" s="8" t="s">
        <v>178</v>
      </c>
      <c r="F207" s="9" t="s">
        <v>179</v>
      </c>
      <c r="G207" s="17" t="s">
        <v>340</v>
      </c>
      <c r="H207" s="17"/>
      <c r="I207" s="17"/>
      <c r="J207" s="24">
        <v>2140</v>
      </c>
      <c r="K207" s="17"/>
      <c r="L207" s="31"/>
      <c r="M207" s="34">
        <f t="shared" si="3"/>
        <v>63.50148367952523</v>
      </c>
    </row>
    <row r="208" spans="2:13" ht="16.5" customHeight="1">
      <c r="B208" s="7"/>
      <c r="C208" s="16"/>
      <c r="D208" s="16"/>
      <c r="E208" s="8" t="s">
        <v>69</v>
      </c>
      <c r="F208" s="9" t="s">
        <v>11</v>
      </c>
      <c r="G208" s="17" t="s">
        <v>341</v>
      </c>
      <c r="H208" s="17"/>
      <c r="I208" s="17"/>
      <c r="J208" s="24">
        <v>65117.69</v>
      </c>
      <c r="K208" s="17"/>
      <c r="L208" s="31"/>
      <c r="M208" s="34">
        <f t="shared" si="3"/>
        <v>80.3922098765432</v>
      </c>
    </row>
    <row r="209" spans="2:13" ht="39" customHeight="1">
      <c r="B209" s="7"/>
      <c r="C209" s="16"/>
      <c r="D209" s="16"/>
      <c r="E209" s="8" t="s">
        <v>342</v>
      </c>
      <c r="F209" s="9" t="s">
        <v>343</v>
      </c>
      <c r="G209" s="17" t="s">
        <v>344</v>
      </c>
      <c r="H209" s="17"/>
      <c r="I209" s="17"/>
      <c r="J209" s="24">
        <v>7547.6</v>
      </c>
      <c r="K209" s="17"/>
      <c r="L209" s="31"/>
      <c r="M209" s="34">
        <f t="shared" si="3"/>
        <v>99.99470058293588</v>
      </c>
    </row>
    <row r="210" spans="2:13" ht="39" customHeight="1">
      <c r="B210" s="7"/>
      <c r="C210" s="16"/>
      <c r="D210" s="16"/>
      <c r="E210" s="8" t="s">
        <v>345</v>
      </c>
      <c r="F210" s="9" t="s">
        <v>343</v>
      </c>
      <c r="G210" s="17" t="s">
        <v>346</v>
      </c>
      <c r="H210" s="17"/>
      <c r="I210" s="17"/>
      <c r="J210" s="24">
        <v>1331.93</v>
      </c>
      <c r="K210" s="17"/>
      <c r="L210" s="31"/>
      <c r="M210" s="34">
        <f t="shared" si="3"/>
        <v>99.99474474474475</v>
      </c>
    </row>
    <row r="211" spans="2:13" ht="16.5" customHeight="1">
      <c r="B211" s="4"/>
      <c r="C211" s="14" t="s">
        <v>347</v>
      </c>
      <c r="D211" s="14"/>
      <c r="E211" s="5"/>
      <c r="F211" s="6" t="s">
        <v>348</v>
      </c>
      <c r="G211" s="15" t="s">
        <v>349</v>
      </c>
      <c r="H211" s="15"/>
      <c r="I211" s="15"/>
      <c r="J211" s="22">
        <f>SUM(J212:L230)</f>
        <v>4818961.379999999</v>
      </c>
      <c r="K211" s="15"/>
      <c r="L211" s="30"/>
      <c r="M211" s="34">
        <f t="shared" si="3"/>
        <v>89.80688997123508</v>
      </c>
    </row>
    <row r="212" spans="2:13" ht="19.5" customHeight="1">
      <c r="B212" s="7"/>
      <c r="C212" s="16"/>
      <c r="D212" s="16"/>
      <c r="E212" s="8" t="s">
        <v>285</v>
      </c>
      <c r="F212" s="9" t="s">
        <v>286</v>
      </c>
      <c r="G212" s="17" t="s">
        <v>350</v>
      </c>
      <c r="H212" s="17"/>
      <c r="I212" s="17"/>
      <c r="J212" s="24">
        <v>12114</v>
      </c>
      <c r="K212" s="17"/>
      <c r="L212" s="31"/>
      <c r="M212" s="34">
        <f t="shared" si="3"/>
        <v>93.18461538461538</v>
      </c>
    </row>
    <row r="213" spans="2:13" ht="16.5" customHeight="1">
      <c r="B213" s="7"/>
      <c r="C213" s="16"/>
      <c r="D213" s="16"/>
      <c r="E213" s="8" t="s">
        <v>143</v>
      </c>
      <c r="F213" s="9" t="s">
        <v>144</v>
      </c>
      <c r="G213" s="17" t="s">
        <v>351</v>
      </c>
      <c r="H213" s="17"/>
      <c r="I213" s="17"/>
      <c r="J213" s="24">
        <v>96593.57</v>
      </c>
      <c r="K213" s="17"/>
      <c r="L213" s="31"/>
      <c r="M213" s="34">
        <f t="shared" si="3"/>
        <v>97.56926262626263</v>
      </c>
    </row>
    <row r="214" spans="2:13" ht="16.5" customHeight="1">
      <c r="B214" s="7"/>
      <c r="C214" s="16"/>
      <c r="D214" s="16"/>
      <c r="E214" s="8" t="s">
        <v>126</v>
      </c>
      <c r="F214" s="9" t="s">
        <v>127</v>
      </c>
      <c r="G214" s="17" t="s">
        <v>352</v>
      </c>
      <c r="H214" s="17"/>
      <c r="I214" s="17"/>
      <c r="J214" s="24">
        <v>3215232.08</v>
      </c>
      <c r="K214" s="17"/>
      <c r="L214" s="31"/>
      <c r="M214" s="34">
        <f t="shared" si="3"/>
        <v>92.74289688282326</v>
      </c>
    </row>
    <row r="215" spans="2:13" ht="16.5" customHeight="1">
      <c r="B215" s="7"/>
      <c r="C215" s="16"/>
      <c r="D215" s="16"/>
      <c r="E215" s="8" t="s">
        <v>146</v>
      </c>
      <c r="F215" s="9" t="s">
        <v>147</v>
      </c>
      <c r="G215" s="17" t="s">
        <v>353</v>
      </c>
      <c r="H215" s="17"/>
      <c r="I215" s="17"/>
      <c r="J215" s="24">
        <v>255466.72</v>
      </c>
      <c r="K215" s="17"/>
      <c r="L215" s="31"/>
      <c r="M215" s="34">
        <f t="shared" si="3"/>
        <v>98.2866728224069</v>
      </c>
    </row>
    <row r="216" spans="2:13" ht="16.5" customHeight="1">
      <c r="B216" s="7"/>
      <c r="C216" s="16"/>
      <c r="D216" s="16"/>
      <c r="E216" s="8" t="s">
        <v>26</v>
      </c>
      <c r="F216" s="9" t="s">
        <v>27</v>
      </c>
      <c r="G216" s="17" t="s">
        <v>354</v>
      </c>
      <c r="H216" s="17"/>
      <c r="I216" s="17"/>
      <c r="J216" s="24">
        <v>594645.07</v>
      </c>
      <c r="K216" s="17"/>
      <c r="L216" s="31"/>
      <c r="M216" s="34">
        <f t="shared" si="3"/>
        <v>91.31976233475847</v>
      </c>
    </row>
    <row r="217" spans="2:13" ht="16.5" customHeight="1">
      <c r="B217" s="7"/>
      <c r="C217" s="16"/>
      <c r="D217" s="16"/>
      <c r="E217" s="8" t="s">
        <v>29</v>
      </c>
      <c r="F217" s="9" t="s">
        <v>30</v>
      </c>
      <c r="G217" s="17" t="s">
        <v>355</v>
      </c>
      <c r="H217" s="17"/>
      <c r="I217" s="17"/>
      <c r="J217" s="24">
        <v>65417.83</v>
      </c>
      <c r="K217" s="17"/>
      <c r="L217" s="31"/>
      <c r="M217" s="34">
        <f t="shared" si="3"/>
        <v>70.15768306807945</v>
      </c>
    </row>
    <row r="218" spans="2:13" ht="16.5" customHeight="1">
      <c r="B218" s="7"/>
      <c r="C218" s="16"/>
      <c r="D218" s="16"/>
      <c r="E218" s="8" t="s">
        <v>32</v>
      </c>
      <c r="F218" s="9" t="s">
        <v>33</v>
      </c>
      <c r="G218" s="17" t="s">
        <v>356</v>
      </c>
      <c r="H218" s="17"/>
      <c r="I218" s="17"/>
      <c r="J218" s="24">
        <v>3532</v>
      </c>
      <c r="K218" s="17"/>
      <c r="L218" s="31"/>
      <c r="M218" s="34">
        <f t="shared" si="3"/>
        <v>49.74647887323943</v>
      </c>
    </row>
    <row r="219" spans="2:13" ht="16.5" customHeight="1">
      <c r="B219" s="7"/>
      <c r="C219" s="16"/>
      <c r="D219" s="16"/>
      <c r="E219" s="8" t="s">
        <v>35</v>
      </c>
      <c r="F219" s="9" t="s">
        <v>36</v>
      </c>
      <c r="G219" s="17" t="s">
        <v>357</v>
      </c>
      <c r="H219" s="17"/>
      <c r="I219" s="17"/>
      <c r="J219" s="24">
        <v>129186.94</v>
      </c>
      <c r="K219" s="17"/>
      <c r="L219" s="31"/>
      <c r="M219" s="34">
        <f t="shared" si="3"/>
        <v>75.55233639394116</v>
      </c>
    </row>
    <row r="220" spans="2:13" ht="16.5" customHeight="1">
      <c r="B220" s="7"/>
      <c r="C220" s="16"/>
      <c r="D220" s="16"/>
      <c r="E220" s="8" t="s">
        <v>254</v>
      </c>
      <c r="F220" s="9" t="s">
        <v>255</v>
      </c>
      <c r="G220" s="17" t="s">
        <v>358</v>
      </c>
      <c r="H220" s="17"/>
      <c r="I220" s="17"/>
      <c r="J220" s="24">
        <v>5219.02</v>
      </c>
      <c r="K220" s="17"/>
      <c r="L220" s="31"/>
      <c r="M220" s="34">
        <f t="shared" si="3"/>
        <v>31.121168753726895</v>
      </c>
    </row>
    <row r="221" spans="2:13" ht="16.5" customHeight="1">
      <c r="B221" s="7"/>
      <c r="C221" s="16"/>
      <c r="D221" s="16"/>
      <c r="E221" s="8" t="s">
        <v>88</v>
      </c>
      <c r="F221" s="9" t="s">
        <v>89</v>
      </c>
      <c r="G221" s="17" t="s">
        <v>359</v>
      </c>
      <c r="H221" s="17"/>
      <c r="I221" s="17"/>
      <c r="J221" s="24">
        <v>135825.08</v>
      </c>
      <c r="K221" s="17"/>
      <c r="L221" s="31"/>
      <c r="M221" s="34">
        <f t="shared" si="3"/>
        <v>73.81797826086955</v>
      </c>
    </row>
    <row r="222" spans="2:13" ht="16.5" customHeight="1">
      <c r="B222" s="7"/>
      <c r="C222" s="16"/>
      <c r="D222" s="16"/>
      <c r="E222" s="8" t="s">
        <v>64</v>
      </c>
      <c r="F222" s="9" t="s">
        <v>65</v>
      </c>
      <c r="G222" s="17" t="s">
        <v>360</v>
      </c>
      <c r="H222" s="17"/>
      <c r="I222" s="17"/>
      <c r="J222" s="24">
        <v>0</v>
      </c>
      <c r="K222" s="17"/>
      <c r="L222" s="31"/>
      <c r="M222" s="34">
        <f t="shared" si="3"/>
        <v>0</v>
      </c>
    </row>
    <row r="223" spans="2:13" ht="16.5" customHeight="1">
      <c r="B223" s="7"/>
      <c r="C223" s="16"/>
      <c r="D223" s="16"/>
      <c r="E223" s="8" t="s">
        <v>160</v>
      </c>
      <c r="F223" s="9" t="s">
        <v>161</v>
      </c>
      <c r="G223" s="17" t="s">
        <v>361</v>
      </c>
      <c r="H223" s="17"/>
      <c r="I223" s="17"/>
      <c r="J223" s="24">
        <v>3633</v>
      </c>
      <c r="K223" s="17"/>
      <c r="L223" s="31"/>
      <c r="M223" s="34">
        <f t="shared" si="3"/>
        <v>47.93508378414039</v>
      </c>
    </row>
    <row r="224" spans="2:13" ht="16.5" customHeight="1">
      <c r="B224" s="7"/>
      <c r="C224" s="16"/>
      <c r="D224" s="16"/>
      <c r="E224" s="8" t="s">
        <v>38</v>
      </c>
      <c r="F224" s="9" t="s">
        <v>39</v>
      </c>
      <c r="G224" s="17" t="s">
        <v>362</v>
      </c>
      <c r="H224" s="17"/>
      <c r="I224" s="17"/>
      <c r="J224" s="24">
        <v>43023.64</v>
      </c>
      <c r="K224" s="17"/>
      <c r="L224" s="31"/>
      <c r="M224" s="34">
        <f t="shared" si="3"/>
        <v>66.4765760197775</v>
      </c>
    </row>
    <row r="225" spans="2:13" ht="16.5" customHeight="1">
      <c r="B225" s="7"/>
      <c r="C225" s="16"/>
      <c r="D225" s="16"/>
      <c r="E225" s="8" t="s">
        <v>163</v>
      </c>
      <c r="F225" s="9" t="s">
        <v>164</v>
      </c>
      <c r="G225" s="17" t="s">
        <v>363</v>
      </c>
      <c r="H225" s="17"/>
      <c r="I225" s="17"/>
      <c r="J225" s="24">
        <v>3366.89</v>
      </c>
      <c r="K225" s="17"/>
      <c r="L225" s="31"/>
      <c r="M225" s="34">
        <f t="shared" si="3"/>
        <v>66.40808678500986</v>
      </c>
    </row>
    <row r="226" spans="2:13" ht="19.5" customHeight="1">
      <c r="B226" s="7"/>
      <c r="C226" s="16"/>
      <c r="D226" s="16"/>
      <c r="E226" s="8" t="s">
        <v>168</v>
      </c>
      <c r="F226" s="9" t="s">
        <v>169</v>
      </c>
      <c r="G226" s="17" t="s">
        <v>364</v>
      </c>
      <c r="H226" s="17"/>
      <c r="I226" s="17"/>
      <c r="J226" s="24">
        <v>6343.91</v>
      </c>
      <c r="K226" s="17"/>
      <c r="L226" s="31"/>
      <c r="M226" s="34">
        <f t="shared" si="3"/>
        <v>75.5227380952381</v>
      </c>
    </row>
    <row r="227" spans="2:13" ht="16.5" customHeight="1">
      <c r="B227" s="7"/>
      <c r="C227" s="16"/>
      <c r="D227" s="16"/>
      <c r="E227" s="8" t="s">
        <v>137</v>
      </c>
      <c r="F227" s="9" t="s">
        <v>138</v>
      </c>
      <c r="G227" s="17" t="s">
        <v>365</v>
      </c>
      <c r="H227" s="17"/>
      <c r="I227" s="17"/>
      <c r="J227" s="24">
        <v>768.8</v>
      </c>
      <c r="K227" s="17"/>
      <c r="L227" s="31"/>
      <c r="M227" s="34">
        <f t="shared" si="3"/>
        <v>20.778378378378378</v>
      </c>
    </row>
    <row r="228" spans="2:13" ht="16.5" customHeight="1">
      <c r="B228" s="7"/>
      <c r="C228" s="16"/>
      <c r="D228" s="16"/>
      <c r="E228" s="8" t="s">
        <v>41</v>
      </c>
      <c r="F228" s="9" t="s">
        <v>42</v>
      </c>
      <c r="G228" s="17" t="s">
        <v>366</v>
      </c>
      <c r="H228" s="17"/>
      <c r="I228" s="17"/>
      <c r="J228" s="24">
        <v>5713</v>
      </c>
      <c r="K228" s="17"/>
      <c r="L228" s="31"/>
      <c r="M228" s="34">
        <f t="shared" si="3"/>
        <v>93.33442247998693</v>
      </c>
    </row>
    <row r="229" spans="2:13" ht="16.5" customHeight="1">
      <c r="B229" s="7"/>
      <c r="C229" s="16"/>
      <c r="D229" s="16"/>
      <c r="E229" s="8" t="s">
        <v>172</v>
      </c>
      <c r="F229" s="9" t="s">
        <v>173</v>
      </c>
      <c r="G229" s="17" t="s">
        <v>367</v>
      </c>
      <c r="H229" s="17"/>
      <c r="I229" s="17"/>
      <c r="J229" s="24">
        <v>237301.83</v>
      </c>
      <c r="K229" s="17"/>
      <c r="L229" s="31"/>
      <c r="M229" s="34">
        <f t="shared" si="3"/>
        <v>95.83306275745093</v>
      </c>
    </row>
    <row r="230" spans="2:13" ht="21.75" customHeight="1">
      <c r="B230" s="7"/>
      <c r="C230" s="16"/>
      <c r="D230" s="16"/>
      <c r="E230" s="8" t="s">
        <v>178</v>
      </c>
      <c r="F230" s="9" t="s">
        <v>179</v>
      </c>
      <c r="G230" s="17" t="s">
        <v>368</v>
      </c>
      <c r="H230" s="17"/>
      <c r="I230" s="17"/>
      <c r="J230" s="24">
        <v>5578</v>
      </c>
      <c r="K230" s="17"/>
      <c r="L230" s="31"/>
      <c r="M230" s="34">
        <f t="shared" si="3"/>
        <v>52.17960710944808</v>
      </c>
    </row>
    <row r="231" spans="2:13" ht="16.5" customHeight="1">
      <c r="B231" s="4"/>
      <c r="C231" s="14" t="s">
        <v>369</v>
      </c>
      <c r="D231" s="14"/>
      <c r="E231" s="5"/>
      <c r="F231" s="6" t="s">
        <v>370</v>
      </c>
      <c r="G231" s="15" t="s">
        <v>371</v>
      </c>
      <c r="H231" s="15"/>
      <c r="I231" s="15"/>
      <c r="J231" s="22">
        <f>SUM(J232:L242)</f>
        <v>606498.36</v>
      </c>
      <c r="K231" s="15"/>
      <c r="L231" s="30"/>
      <c r="M231" s="34">
        <f t="shared" si="3"/>
        <v>94.846877785597</v>
      </c>
    </row>
    <row r="232" spans="2:13" ht="16.5" customHeight="1">
      <c r="B232" s="7"/>
      <c r="C232" s="16"/>
      <c r="D232" s="16"/>
      <c r="E232" s="8" t="s">
        <v>126</v>
      </c>
      <c r="F232" s="9" t="s">
        <v>127</v>
      </c>
      <c r="G232" s="17" t="s">
        <v>372</v>
      </c>
      <c r="H232" s="17"/>
      <c r="I232" s="17"/>
      <c r="J232" s="24">
        <v>68154.16</v>
      </c>
      <c r="K232" s="17"/>
      <c r="L232" s="31"/>
      <c r="M232" s="34">
        <f t="shared" si="3"/>
        <v>97.0746353691887</v>
      </c>
    </row>
    <row r="233" spans="2:13" ht="16.5" customHeight="1">
      <c r="B233" s="7"/>
      <c r="C233" s="16"/>
      <c r="D233" s="16"/>
      <c r="E233" s="8" t="s">
        <v>146</v>
      </c>
      <c r="F233" s="9" t="s">
        <v>147</v>
      </c>
      <c r="G233" s="17" t="s">
        <v>373</v>
      </c>
      <c r="H233" s="17"/>
      <c r="I233" s="17"/>
      <c r="J233" s="24">
        <v>5641.9</v>
      </c>
      <c r="K233" s="17"/>
      <c r="L233" s="31"/>
      <c r="M233" s="34">
        <f t="shared" si="3"/>
        <v>99.99822757887273</v>
      </c>
    </row>
    <row r="234" spans="2:13" ht="16.5" customHeight="1">
      <c r="B234" s="7"/>
      <c r="C234" s="16"/>
      <c r="D234" s="16"/>
      <c r="E234" s="8" t="s">
        <v>26</v>
      </c>
      <c r="F234" s="9" t="s">
        <v>27</v>
      </c>
      <c r="G234" s="17" t="s">
        <v>374</v>
      </c>
      <c r="H234" s="17"/>
      <c r="I234" s="17"/>
      <c r="J234" s="24">
        <v>12981.21</v>
      </c>
      <c r="K234" s="17"/>
      <c r="L234" s="31"/>
      <c r="M234" s="34">
        <f t="shared" si="3"/>
        <v>97.60308270676691</v>
      </c>
    </row>
    <row r="235" spans="2:13" ht="16.5" customHeight="1">
      <c r="B235" s="7"/>
      <c r="C235" s="16"/>
      <c r="D235" s="16"/>
      <c r="E235" s="8" t="s">
        <v>29</v>
      </c>
      <c r="F235" s="9" t="s">
        <v>30</v>
      </c>
      <c r="G235" s="17" t="s">
        <v>375</v>
      </c>
      <c r="H235" s="17"/>
      <c r="I235" s="17"/>
      <c r="J235" s="24">
        <v>1800.88</v>
      </c>
      <c r="K235" s="17"/>
      <c r="L235" s="31"/>
      <c r="M235" s="34">
        <f t="shared" si="3"/>
        <v>94.78315789473685</v>
      </c>
    </row>
    <row r="236" spans="2:13" ht="16.5" customHeight="1">
      <c r="B236" s="7"/>
      <c r="C236" s="16"/>
      <c r="D236" s="16"/>
      <c r="E236" s="8" t="s">
        <v>32</v>
      </c>
      <c r="F236" s="9" t="s">
        <v>33</v>
      </c>
      <c r="G236" s="17" t="s">
        <v>105</v>
      </c>
      <c r="H236" s="17"/>
      <c r="I236" s="17"/>
      <c r="J236" s="24">
        <v>0</v>
      </c>
      <c r="K236" s="17"/>
      <c r="L236" s="31"/>
      <c r="M236" s="34">
        <f t="shared" si="3"/>
        <v>0</v>
      </c>
    </row>
    <row r="237" spans="2:13" ht="16.5" customHeight="1">
      <c r="B237" s="7"/>
      <c r="C237" s="16"/>
      <c r="D237" s="16"/>
      <c r="E237" s="8" t="s">
        <v>35</v>
      </c>
      <c r="F237" s="9" t="s">
        <v>36</v>
      </c>
      <c r="G237" s="17" t="s">
        <v>376</v>
      </c>
      <c r="H237" s="17"/>
      <c r="I237" s="17"/>
      <c r="J237" s="24">
        <v>61878.52</v>
      </c>
      <c r="K237" s="17"/>
      <c r="L237" s="31"/>
      <c r="M237" s="34">
        <f t="shared" si="3"/>
        <v>88.3978857142857</v>
      </c>
    </row>
    <row r="238" spans="2:13" ht="16.5" customHeight="1">
      <c r="B238" s="7"/>
      <c r="C238" s="16"/>
      <c r="D238" s="16"/>
      <c r="E238" s="8" t="s">
        <v>64</v>
      </c>
      <c r="F238" s="9" t="s">
        <v>65</v>
      </c>
      <c r="G238" s="17" t="s">
        <v>86</v>
      </c>
      <c r="H238" s="17"/>
      <c r="I238" s="17"/>
      <c r="J238" s="24">
        <v>12157.7</v>
      </c>
      <c r="K238" s="17"/>
      <c r="L238" s="31"/>
      <c r="M238" s="34">
        <f t="shared" si="3"/>
        <v>86.8407142857143</v>
      </c>
    </row>
    <row r="239" spans="2:13" ht="16.5" customHeight="1">
      <c r="B239" s="7"/>
      <c r="C239" s="16"/>
      <c r="D239" s="16"/>
      <c r="E239" s="8" t="s">
        <v>38</v>
      </c>
      <c r="F239" s="9" t="s">
        <v>39</v>
      </c>
      <c r="G239" s="17" t="s">
        <v>377</v>
      </c>
      <c r="H239" s="17"/>
      <c r="I239" s="17"/>
      <c r="J239" s="24">
        <v>438279.99</v>
      </c>
      <c r="K239" s="17"/>
      <c r="L239" s="31"/>
      <c r="M239" s="34">
        <f t="shared" si="3"/>
        <v>96.32527252747252</v>
      </c>
    </row>
    <row r="240" spans="2:13" ht="16.5" customHeight="1">
      <c r="B240" s="7"/>
      <c r="C240" s="16"/>
      <c r="D240" s="16"/>
      <c r="E240" s="8" t="s">
        <v>137</v>
      </c>
      <c r="F240" s="9" t="s">
        <v>138</v>
      </c>
      <c r="G240" s="17" t="s">
        <v>378</v>
      </c>
      <c r="H240" s="17"/>
      <c r="I240" s="17"/>
      <c r="J240" s="23">
        <v>0</v>
      </c>
      <c r="K240" s="17"/>
      <c r="L240" s="31"/>
      <c r="M240" s="34">
        <f t="shared" si="3"/>
        <v>0</v>
      </c>
    </row>
    <row r="241" spans="2:13" ht="16.5" customHeight="1">
      <c r="B241" s="7"/>
      <c r="C241" s="16"/>
      <c r="D241" s="16"/>
      <c r="E241" s="8" t="s">
        <v>41</v>
      </c>
      <c r="F241" s="9" t="s">
        <v>42</v>
      </c>
      <c r="G241" s="17" t="s">
        <v>197</v>
      </c>
      <c r="H241" s="17"/>
      <c r="I241" s="17"/>
      <c r="J241" s="24">
        <v>3404</v>
      </c>
      <c r="K241" s="17"/>
      <c r="L241" s="31"/>
      <c r="M241" s="34">
        <f t="shared" si="3"/>
        <v>56.733333333333334</v>
      </c>
    </row>
    <row r="242" spans="2:13" ht="21" customHeight="1">
      <c r="B242" s="7"/>
      <c r="C242" s="16"/>
      <c r="D242" s="16"/>
      <c r="E242" s="8" t="s">
        <v>172</v>
      </c>
      <c r="F242" s="9" t="s">
        <v>173</v>
      </c>
      <c r="G242" s="17" t="s">
        <v>379</v>
      </c>
      <c r="H242" s="17"/>
      <c r="I242" s="17"/>
      <c r="J242" s="24">
        <v>2200</v>
      </c>
      <c r="K242" s="17"/>
      <c r="L242" s="31"/>
      <c r="M242" s="34">
        <f t="shared" si="3"/>
        <v>100</v>
      </c>
    </row>
    <row r="243" spans="2:13" ht="16.5" customHeight="1">
      <c r="B243" s="4"/>
      <c r="C243" s="14" t="s">
        <v>380</v>
      </c>
      <c r="D243" s="14"/>
      <c r="E243" s="5"/>
      <c r="F243" s="6" t="s">
        <v>381</v>
      </c>
      <c r="G243" s="15" t="s">
        <v>382</v>
      </c>
      <c r="H243" s="15"/>
      <c r="I243" s="15"/>
      <c r="J243" s="22">
        <f>SUM(J244:L251)</f>
        <v>75941.06</v>
      </c>
      <c r="K243" s="15"/>
      <c r="L243" s="30"/>
      <c r="M243" s="34">
        <f t="shared" si="3"/>
        <v>93.17921472392638</v>
      </c>
    </row>
    <row r="244" spans="2:13" ht="16.5" customHeight="1">
      <c r="B244" s="7"/>
      <c r="C244" s="16"/>
      <c r="D244" s="16"/>
      <c r="E244" s="8" t="s">
        <v>126</v>
      </c>
      <c r="F244" s="9" t="s">
        <v>127</v>
      </c>
      <c r="G244" s="17" t="s">
        <v>383</v>
      </c>
      <c r="H244" s="17"/>
      <c r="I244" s="17"/>
      <c r="J244" s="24">
        <v>42326.82</v>
      </c>
      <c r="K244" s="17"/>
      <c r="L244" s="31"/>
      <c r="M244" s="34">
        <f t="shared" si="3"/>
        <v>91.41861771058315</v>
      </c>
    </row>
    <row r="245" spans="2:13" ht="16.5" customHeight="1">
      <c r="B245" s="7"/>
      <c r="C245" s="16"/>
      <c r="D245" s="16"/>
      <c r="E245" s="8" t="s">
        <v>26</v>
      </c>
      <c r="F245" s="9" t="s">
        <v>27</v>
      </c>
      <c r="G245" s="17" t="s">
        <v>384</v>
      </c>
      <c r="H245" s="17"/>
      <c r="I245" s="17"/>
      <c r="J245" s="24">
        <v>7220.91</v>
      </c>
      <c r="K245" s="17"/>
      <c r="L245" s="31"/>
      <c r="M245" s="34">
        <f t="shared" si="3"/>
        <v>98.91657534246575</v>
      </c>
    </row>
    <row r="246" spans="2:13" ht="16.5" customHeight="1">
      <c r="B246" s="7"/>
      <c r="C246" s="16"/>
      <c r="D246" s="16"/>
      <c r="E246" s="8" t="s">
        <v>29</v>
      </c>
      <c r="F246" s="9" t="s">
        <v>30</v>
      </c>
      <c r="G246" s="17" t="s">
        <v>385</v>
      </c>
      <c r="H246" s="17"/>
      <c r="I246" s="17"/>
      <c r="J246" s="24">
        <v>1029.5</v>
      </c>
      <c r="K246" s="17"/>
      <c r="L246" s="31"/>
      <c r="M246" s="34">
        <f t="shared" si="3"/>
        <v>93.5909090909091</v>
      </c>
    </row>
    <row r="247" spans="2:13" ht="16.5" customHeight="1">
      <c r="B247" s="7"/>
      <c r="C247" s="16"/>
      <c r="D247" s="16"/>
      <c r="E247" s="8" t="s">
        <v>32</v>
      </c>
      <c r="F247" s="9" t="s">
        <v>33</v>
      </c>
      <c r="G247" s="17" t="s">
        <v>386</v>
      </c>
      <c r="H247" s="17"/>
      <c r="I247" s="17"/>
      <c r="J247" s="24">
        <v>10010</v>
      </c>
      <c r="K247" s="17"/>
      <c r="L247" s="31"/>
      <c r="M247" s="34">
        <f t="shared" si="3"/>
        <v>96.25</v>
      </c>
    </row>
    <row r="248" spans="2:13" ht="16.5" customHeight="1">
      <c r="B248" s="7"/>
      <c r="C248" s="16"/>
      <c r="D248" s="16"/>
      <c r="E248" s="8" t="s">
        <v>35</v>
      </c>
      <c r="F248" s="9" t="s">
        <v>36</v>
      </c>
      <c r="G248" s="17" t="s">
        <v>387</v>
      </c>
      <c r="H248" s="17"/>
      <c r="I248" s="17"/>
      <c r="J248" s="23">
        <v>810.89</v>
      </c>
      <c r="K248" s="17"/>
      <c r="L248" s="31"/>
      <c r="M248" s="34">
        <f t="shared" si="3"/>
        <v>90.09888888888888</v>
      </c>
    </row>
    <row r="249" spans="2:13" ht="16.5" customHeight="1">
      <c r="B249" s="7"/>
      <c r="C249" s="16"/>
      <c r="D249" s="16"/>
      <c r="E249" s="8" t="s">
        <v>38</v>
      </c>
      <c r="F249" s="9" t="s">
        <v>39</v>
      </c>
      <c r="G249" s="17" t="s">
        <v>388</v>
      </c>
      <c r="H249" s="17"/>
      <c r="I249" s="17"/>
      <c r="J249" s="24">
        <v>10375</v>
      </c>
      <c r="K249" s="17"/>
      <c r="L249" s="31"/>
      <c r="M249" s="34">
        <f t="shared" si="3"/>
        <v>94.31818181818183</v>
      </c>
    </row>
    <row r="250" spans="2:13" ht="16.5" customHeight="1">
      <c r="B250" s="7"/>
      <c r="C250" s="16"/>
      <c r="D250" s="16"/>
      <c r="E250" s="8" t="s">
        <v>137</v>
      </c>
      <c r="F250" s="9" t="s">
        <v>138</v>
      </c>
      <c r="G250" s="17" t="s">
        <v>389</v>
      </c>
      <c r="H250" s="17"/>
      <c r="I250" s="17"/>
      <c r="J250" s="24">
        <v>2637.94</v>
      </c>
      <c r="K250" s="17"/>
      <c r="L250" s="31"/>
      <c r="M250" s="34">
        <f t="shared" si="3"/>
        <v>90.96344827586206</v>
      </c>
    </row>
    <row r="251" spans="2:13" ht="16.5" customHeight="1">
      <c r="B251" s="7"/>
      <c r="C251" s="16"/>
      <c r="D251" s="16"/>
      <c r="E251" s="8" t="s">
        <v>178</v>
      </c>
      <c r="F251" s="9" t="s">
        <v>179</v>
      </c>
      <c r="G251" s="17" t="s">
        <v>390</v>
      </c>
      <c r="H251" s="17"/>
      <c r="I251" s="17"/>
      <c r="J251" s="24">
        <v>1530</v>
      </c>
      <c r="K251" s="17"/>
      <c r="L251" s="31"/>
      <c r="M251" s="34">
        <f t="shared" si="3"/>
        <v>95.625</v>
      </c>
    </row>
    <row r="252" spans="2:13" ht="16.5" customHeight="1">
      <c r="B252" s="4"/>
      <c r="C252" s="14" t="s">
        <v>391</v>
      </c>
      <c r="D252" s="14"/>
      <c r="E252" s="5"/>
      <c r="F252" s="6" t="s">
        <v>392</v>
      </c>
      <c r="G252" s="15" t="s">
        <v>393</v>
      </c>
      <c r="H252" s="15"/>
      <c r="I252" s="15"/>
      <c r="J252" s="22">
        <f>SUM(J253:L264)</f>
        <v>457506</v>
      </c>
      <c r="K252" s="15"/>
      <c r="L252" s="30"/>
      <c r="M252" s="34">
        <f t="shared" si="3"/>
        <v>93.69708488127763</v>
      </c>
    </row>
    <row r="253" spans="2:13" ht="16.5" customHeight="1">
      <c r="B253" s="7"/>
      <c r="C253" s="16"/>
      <c r="D253" s="16"/>
      <c r="E253" s="8" t="s">
        <v>126</v>
      </c>
      <c r="F253" s="9" t="s">
        <v>127</v>
      </c>
      <c r="G253" s="17" t="s">
        <v>394</v>
      </c>
      <c r="H253" s="17"/>
      <c r="I253" s="17"/>
      <c r="J253" s="24">
        <v>323616.26</v>
      </c>
      <c r="K253" s="17"/>
      <c r="L253" s="31"/>
      <c r="M253" s="34">
        <f t="shared" si="3"/>
        <v>98.60336989640463</v>
      </c>
    </row>
    <row r="254" spans="2:13" ht="16.5" customHeight="1">
      <c r="B254" s="7"/>
      <c r="C254" s="16"/>
      <c r="D254" s="16"/>
      <c r="E254" s="8" t="s">
        <v>146</v>
      </c>
      <c r="F254" s="9" t="s">
        <v>147</v>
      </c>
      <c r="G254" s="17" t="s">
        <v>395</v>
      </c>
      <c r="H254" s="17"/>
      <c r="I254" s="17"/>
      <c r="J254" s="24">
        <v>26572.95</v>
      </c>
      <c r="K254" s="17"/>
      <c r="L254" s="31"/>
      <c r="M254" s="34">
        <f t="shared" si="3"/>
        <v>98.52780867630702</v>
      </c>
    </row>
    <row r="255" spans="2:13" ht="16.5" customHeight="1">
      <c r="B255" s="7"/>
      <c r="C255" s="16"/>
      <c r="D255" s="16"/>
      <c r="E255" s="8" t="s">
        <v>26</v>
      </c>
      <c r="F255" s="9" t="s">
        <v>27</v>
      </c>
      <c r="G255" s="17" t="s">
        <v>396</v>
      </c>
      <c r="H255" s="17"/>
      <c r="I255" s="17"/>
      <c r="J255" s="24">
        <v>58692.84</v>
      </c>
      <c r="K255" s="17"/>
      <c r="L255" s="31"/>
      <c r="M255" s="34">
        <f t="shared" si="3"/>
        <v>97.7562291805463</v>
      </c>
    </row>
    <row r="256" spans="2:13" ht="16.5" customHeight="1">
      <c r="B256" s="7"/>
      <c r="C256" s="16"/>
      <c r="D256" s="16"/>
      <c r="E256" s="8" t="s">
        <v>29</v>
      </c>
      <c r="F256" s="9" t="s">
        <v>30</v>
      </c>
      <c r="G256" s="17" t="s">
        <v>397</v>
      </c>
      <c r="H256" s="17"/>
      <c r="I256" s="17"/>
      <c r="J256" s="24">
        <v>6616.51</v>
      </c>
      <c r="K256" s="17"/>
      <c r="L256" s="31"/>
      <c r="M256" s="34">
        <f t="shared" si="3"/>
        <v>76.00815623205055</v>
      </c>
    </row>
    <row r="257" spans="2:13" ht="16.5" customHeight="1">
      <c r="B257" s="7"/>
      <c r="C257" s="16"/>
      <c r="D257" s="16"/>
      <c r="E257" s="8" t="s">
        <v>35</v>
      </c>
      <c r="F257" s="9" t="s">
        <v>36</v>
      </c>
      <c r="G257" s="17" t="s">
        <v>212</v>
      </c>
      <c r="H257" s="17"/>
      <c r="I257" s="17"/>
      <c r="J257" s="24">
        <v>4724.44</v>
      </c>
      <c r="K257" s="17"/>
      <c r="L257" s="31"/>
      <c r="M257" s="34">
        <f t="shared" si="3"/>
        <v>39.37033333333333</v>
      </c>
    </row>
    <row r="258" spans="2:13" ht="16.5" customHeight="1">
      <c r="B258" s="7"/>
      <c r="C258" s="16"/>
      <c r="D258" s="16"/>
      <c r="E258" s="8" t="s">
        <v>398</v>
      </c>
      <c r="F258" s="9" t="s">
        <v>315</v>
      </c>
      <c r="G258" s="17" t="s">
        <v>206</v>
      </c>
      <c r="H258" s="17"/>
      <c r="I258" s="17"/>
      <c r="J258" s="24">
        <v>19756.29</v>
      </c>
      <c r="K258" s="17"/>
      <c r="L258" s="31"/>
      <c r="M258" s="34">
        <f t="shared" si="3"/>
        <v>89.80131818181819</v>
      </c>
    </row>
    <row r="259" spans="2:13" ht="16.5" customHeight="1">
      <c r="B259" s="7"/>
      <c r="C259" s="16"/>
      <c r="D259" s="16"/>
      <c r="E259" s="8" t="s">
        <v>88</v>
      </c>
      <c r="F259" s="9" t="s">
        <v>89</v>
      </c>
      <c r="G259" s="17" t="s">
        <v>388</v>
      </c>
      <c r="H259" s="17"/>
      <c r="I259" s="17"/>
      <c r="J259" s="24">
        <v>2301.93</v>
      </c>
      <c r="K259" s="17"/>
      <c r="L259" s="31"/>
      <c r="M259" s="34">
        <f t="shared" si="3"/>
        <v>20.926636363636362</v>
      </c>
    </row>
    <row r="260" spans="2:13" ht="16.5" customHeight="1">
      <c r="B260" s="7"/>
      <c r="C260" s="16"/>
      <c r="D260" s="16"/>
      <c r="E260" s="8" t="s">
        <v>64</v>
      </c>
      <c r="F260" s="9" t="s">
        <v>65</v>
      </c>
      <c r="G260" s="17" t="s">
        <v>214</v>
      </c>
      <c r="H260" s="17"/>
      <c r="I260" s="17"/>
      <c r="J260" s="24">
        <v>0</v>
      </c>
      <c r="K260" s="17"/>
      <c r="L260" s="31"/>
      <c r="M260" s="34">
        <f t="shared" si="3"/>
        <v>0</v>
      </c>
    </row>
    <row r="261" spans="2:13" ht="16.5" customHeight="1">
      <c r="B261" s="7"/>
      <c r="C261" s="16"/>
      <c r="D261" s="16"/>
      <c r="E261" s="8" t="s">
        <v>160</v>
      </c>
      <c r="F261" s="9" t="s">
        <v>161</v>
      </c>
      <c r="G261" s="17" t="s">
        <v>62</v>
      </c>
      <c r="H261" s="17"/>
      <c r="I261" s="17"/>
      <c r="J261" s="24">
        <v>919</v>
      </c>
      <c r="K261" s="17"/>
      <c r="L261" s="31"/>
      <c r="M261" s="34">
        <f aca="true" t="shared" si="4" ref="M261:M324">J261/G261*100</f>
        <v>45.95</v>
      </c>
    </row>
    <row r="262" spans="2:13" ht="16.5" customHeight="1">
      <c r="B262" s="7"/>
      <c r="C262" s="16"/>
      <c r="D262" s="16"/>
      <c r="E262" s="8" t="s">
        <v>38</v>
      </c>
      <c r="F262" s="9" t="s">
        <v>39</v>
      </c>
      <c r="G262" s="17" t="s">
        <v>399</v>
      </c>
      <c r="H262" s="17"/>
      <c r="I262" s="17"/>
      <c r="J262" s="23">
        <v>0</v>
      </c>
      <c r="K262" s="17"/>
      <c r="L262" s="31"/>
      <c r="M262" s="34">
        <f t="shared" si="4"/>
        <v>0</v>
      </c>
    </row>
    <row r="263" spans="2:13" ht="19.5" customHeight="1">
      <c r="B263" s="7"/>
      <c r="C263" s="16"/>
      <c r="D263" s="16"/>
      <c r="E263" s="8" t="s">
        <v>165</v>
      </c>
      <c r="F263" s="9" t="s">
        <v>166</v>
      </c>
      <c r="G263" s="17" t="s">
        <v>205</v>
      </c>
      <c r="H263" s="17"/>
      <c r="I263" s="17"/>
      <c r="J263" s="23">
        <v>358.17</v>
      </c>
      <c r="K263" s="17"/>
      <c r="L263" s="31"/>
      <c r="M263" s="34">
        <f t="shared" si="4"/>
        <v>59.695</v>
      </c>
    </row>
    <row r="264" spans="2:13" ht="16.5" customHeight="1">
      <c r="B264" s="7"/>
      <c r="C264" s="16"/>
      <c r="D264" s="16"/>
      <c r="E264" s="8" t="s">
        <v>172</v>
      </c>
      <c r="F264" s="9" t="s">
        <v>173</v>
      </c>
      <c r="G264" s="17" t="s">
        <v>400</v>
      </c>
      <c r="H264" s="17"/>
      <c r="I264" s="17"/>
      <c r="J264" s="24">
        <v>13947.61</v>
      </c>
      <c r="K264" s="17"/>
      <c r="L264" s="31"/>
      <c r="M264" s="34">
        <f t="shared" si="4"/>
        <v>97.76133735193103</v>
      </c>
    </row>
    <row r="265" spans="2:13" ht="16.5" customHeight="1">
      <c r="B265" s="4"/>
      <c r="C265" s="14" t="s">
        <v>401</v>
      </c>
      <c r="D265" s="14"/>
      <c r="E265" s="5"/>
      <c r="F265" s="6" t="s">
        <v>21</v>
      </c>
      <c r="G265" s="15" t="s">
        <v>402</v>
      </c>
      <c r="H265" s="15"/>
      <c r="I265" s="15"/>
      <c r="J265" s="22">
        <f>SUM(J266:L289)</f>
        <v>115697.22999999998</v>
      </c>
      <c r="K265" s="15"/>
      <c r="L265" s="30"/>
      <c r="M265" s="34">
        <f t="shared" si="4"/>
        <v>47.2383983472289</v>
      </c>
    </row>
    <row r="266" spans="2:13" ht="39" customHeight="1">
      <c r="B266" s="7"/>
      <c r="C266" s="16"/>
      <c r="D266" s="16"/>
      <c r="E266" s="8" t="s">
        <v>403</v>
      </c>
      <c r="F266" s="9" t="s">
        <v>245</v>
      </c>
      <c r="G266" s="17" t="s">
        <v>404</v>
      </c>
      <c r="H266" s="17"/>
      <c r="I266" s="17"/>
      <c r="J266" s="24">
        <v>9168.79</v>
      </c>
      <c r="K266" s="17"/>
      <c r="L266" s="31"/>
      <c r="M266" s="34">
        <f t="shared" si="4"/>
        <v>99.9977096739012</v>
      </c>
    </row>
    <row r="267" spans="2:13" ht="39" customHeight="1">
      <c r="B267" s="7"/>
      <c r="C267" s="16"/>
      <c r="D267" s="16"/>
      <c r="E267" s="8" t="s">
        <v>405</v>
      </c>
      <c r="F267" s="9" t="s">
        <v>245</v>
      </c>
      <c r="G267" s="17" t="s">
        <v>406</v>
      </c>
      <c r="H267" s="17"/>
      <c r="I267" s="17"/>
      <c r="J267" s="24">
        <v>1618.02</v>
      </c>
      <c r="K267" s="17"/>
      <c r="L267" s="31"/>
      <c r="M267" s="34">
        <f t="shared" si="4"/>
        <v>99.93946880790612</v>
      </c>
    </row>
    <row r="268" spans="2:13" ht="16.5" customHeight="1">
      <c r="B268" s="7"/>
      <c r="C268" s="16"/>
      <c r="D268" s="16"/>
      <c r="E268" s="8" t="s">
        <v>126</v>
      </c>
      <c r="F268" s="9" t="s">
        <v>127</v>
      </c>
      <c r="G268" s="17" t="s">
        <v>68</v>
      </c>
      <c r="H268" s="17"/>
      <c r="I268" s="17"/>
      <c r="J268" s="24">
        <v>0</v>
      </c>
      <c r="K268" s="17"/>
      <c r="L268" s="31"/>
      <c r="M268" s="34">
        <f t="shared" si="4"/>
        <v>0</v>
      </c>
    </row>
    <row r="269" spans="2:13" ht="16.5" customHeight="1">
      <c r="B269" s="7"/>
      <c r="C269" s="16"/>
      <c r="D269" s="16"/>
      <c r="E269" s="8" t="s">
        <v>289</v>
      </c>
      <c r="F269" s="9" t="s">
        <v>127</v>
      </c>
      <c r="G269" s="17" t="s">
        <v>407</v>
      </c>
      <c r="H269" s="17"/>
      <c r="I269" s="17"/>
      <c r="J269" s="24">
        <v>12924.47</v>
      </c>
      <c r="K269" s="17"/>
      <c r="L269" s="31"/>
      <c r="M269" s="34">
        <f t="shared" si="4"/>
        <v>82.9981376830208</v>
      </c>
    </row>
    <row r="270" spans="2:13" ht="16.5" customHeight="1">
      <c r="B270" s="7"/>
      <c r="C270" s="16"/>
      <c r="D270" s="16"/>
      <c r="E270" s="8" t="s">
        <v>291</v>
      </c>
      <c r="F270" s="9" t="s">
        <v>127</v>
      </c>
      <c r="G270" s="17" t="s">
        <v>408</v>
      </c>
      <c r="H270" s="17"/>
      <c r="I270" s="17"/>
      <c r="J270" s="24">
        <v>2251.37</v>
      </c>
      <c r="K270" s="17"/>
      <c r="L270" s="31"/>
      <c r="M270" s="34">
        <f t="shared" si="4"/>
        <v>81.89778101127683</v>
      </c>
    </row>
    <row r="271" spans="2:13" ht="16.5" customHeight="1">
      <c r="B271" s="7"/>
      <c r="C271" s="16"/>
      <c r="D271" s="16"/>
      <c r="E271" s="8" t="s">
        <v>26</v>
      </c>
      <c r="F271" s="9" t="s">
        <v>27</v>
      </c>
      <c r="G271" s="17" t="s">
        <v>409</v>
      </c>
      <c r="H271" s="17"/>
      <c r="I271" s="17"/>
      <c r="J271" s="24">
        <v>3024.82</v>
      </c>
      <c r="K271" s="17"/>
      <c r="L271" s="31"/>
      <c r="M271" s="34">
        <f t="shared" si="4"/>
        <v>74.19229825852342</v>
      </c>
    </row>
    <row r="272" spans="2:13" ht="16.5" customHeight="1">
      <c r="B272" s="7"/>
      <c r="C272" s="16"/>
      <c r="D272" s="16"/>
      <c r="E272" s="8" t="s">
        <v>295</v>
      </c>
      <c r="F272" s="9" t="s">
        <v>27</v>
      </c>
      <c r="G272" s="17" t="s">
        <v>410</v>
      </c>
      <c r="H272" s="17"/>
      <c r="I272" s="17"/>
      <c r="J272" s="24">
        <v>4039.31</v>
      </c>
      <c r="K272" s="17"/>
      <c r="L272" s="31"/>
      <c r="M272" s="34">
        <f t="shared" si="4"/>
        <v>56.93178294573643</v>
      </c>
    </row>
    <row r="273" spans="2:13" ht="16.5" customHeight="1">
      <c r="B273" s="7"/>
      <c r="C273" s="16"/>
      <c r="D273" s="16"/>
      <c r="E273" s="8" t="s">
        <v>297</v>
      </c>
      <c r="F273" s="9" t="s">
        <v>27</v>
      </c>
      <c r="G273" s="17" t="s">
        <v>411</v>
      </c>
      <c r="H273" s="17"/>
      <c r="I273" s="17"/>
      <c r="J273" s="24">
        <v>708.1</v>
      </c>
      <c r="K273" s="17"/>
      <c r="L273" s="31"/>
      <c r="M273" s="34">
        <f t="shared" si="4"/>
        <v>56.42231075697212</v>
      </c>
    </row>
    <row r="274" spans="2:13" ht="16.5" customHeight="1">
      <c r="B274" s="7"/>
      <c r="C274" s="16"/>
      <c r="D274" s="16"/>
      <c r="E274" s="8" t="s">
        <v>29</v>
      </c>
      <c r="F274" s="9" t="s">
        <v>30</v>
      </c>
      <c r="G274" s="17" t="s">
        <v>412</v>
      </c>
      <c r="H274" s="17"/>
      <c r="I274" s="17"/>
      <c r="J274" s="23">
        <v>302.04</v>
      </c>
      <c r="K274" s="17"/>
      <c r="L274" s="31"/>
      <c r="M274" s="34">
        <f t="shared" si="4"/>
        <v>53.648312611012436</v>
      </c>
    </row>
    <row r="275" spans="2:13" ht="16.5" customHeight="1">
      <c r="B275" s="7"/>
      <c r="C275" s="16"/>
      <c r="D275" s="16"/>
      <c r="E275" s="8" t="s">
        <v>300</v>
      </c>
      <c r="F275" s="9" t="s">
        <v>30</v>
      </c>
      <c r="G275" s="17" t="s">
        <v>413</v>
      </c>
      <c r="H275" s="17"/>
      <c r="I275" s="17"/>
      <c r="J275" s="24">
        <v>560.84</v>
      </c>
      <c r="K275" s="17"/>
      <c r="L275" s="31"/>
      <c r="M275" s="34">
        <f t="shared" si="4"/>
        <v>51.54779411764706</v>
      </c>
    </row>
    <row r="276" spans="2:13" ht="16.5" customHeight="1">
      <c r="B276" s="7"/>
      <c r="C276" s="16"/>
      <c r="D276" s="16"/>
      <c r="E276" s="8" t="s">
        <v>302</v>
      </c>
      <c r="F276" s="9" t="s">
        <v>30</v>
      </c>
      <c r="G276" s="17" t="s">
        <v>414</v>
      </c>
      <c r="H276" s="17"/>
      <c r="I276" s="17"/>
      <c r="J276" s="23">
        <v>97.81</v>
      </c>
      <c r="K276" s="17"/>
      <c r="L276" s="31"/>
      <c r="M276" s="34">
        <f t="shared" si="4"/>
        <v>50.67875647668394</v>
      </c>
    </row>
    <row r="277" spans="2:13" ht="16.5" customHeight="1">
      <c r="B277" s="7"/>
      <c r="C277" s="16"/>
      <c r="D277" s="16"/>
      <c r="E277" s="8" t="s">
        <v>32</v>
      </c>
      <c r="F277" s="9" t="s">
        <v>33</v>
      </c>
      <c r="G277" s="17" t="s">
        <v>415</v>
      </c>
      <c r="H277" s="17"/>
      <c r="I277" s="17"/>
      <c r="J277" s="24">
        <v>17128</v>
      </c>
      <c r="K277" s="17"/>
      <c r="L277" s="31"/>
      <c r="M277" s="34">
        <f t="shared" si="4"/>
        <v>95.15555555555557</v>
      </c>
    </row>
    <row r="278" spans="2:13" ht="16.5" customHeight="1">
      <c r="B278" s="7"/>
      <c r="C278" s="16"/>
      <c r="D278" s="16"/>
      <c r="E278" s="8" t="s">
        <v>305</v>
      </c>
      <c r="F278" s="9" t="s">
        <v>33</v>
      </c>
      <c r="G278" s="17" t="s">
        <v>416</v>
      </c>
      <c r="H278" s="17"/>
      <c r="I278" s="17"/>
      <c r="J278" s="24">
        <v>9950.41</v>
      </c>
      <c r="K278" s="17"/>
      <c r="L278" s="31"/>
      <c r="M278" s="34">
        <f t="shared" si="4"/>
        <v>39.07331343752454</v>
      </c>
    </row>
    <row r="279" spans="2:13" ht="16.5" customHeight="1">
      <c r="B279" s="7"/>
      <c r="C279" s="16"/>
      <c r="D279" s="16"/>
      <c r="E279" s="8" t="s">
        <v>307</v>
      </c>
      <c r="F279" s="9" t="s">
        <v>33</v>
      </c>
      <c r="G279" s="17" t="s">
        <v>417</v>
      </c>
      <c r="H279" s="17"/>
      <c r="I279" s="17"/>
      <c r="J279" s="24">
        <v>1755.95</v>
      </c>
      <c r="K279" s="17"/>
      <c r="L279" s="31"/>
      <c r="M279" s="34">
        <f t="shared" si="4"/>
        <v>39.073208722741434</v>
      </c>
    </row>
    <row r="280" spans="2:13" ht="16.5" customHeight="1">
      <c r="B280" s="7"/>
      <c r="C280" s="16"/>
      <c r="D280" s="16"/>
      <c r="E280" s="8" t="s">
        <v>35</v>
      </c>
      <c r="F280" s="9" t="s">
        <v>36</v>
      </c>
      <c r="G280" s="17" t="s">
        <v>418</v>
      </c>
      <c r="H280" s="17"/>
      <c r="I280" s="17"/>
      <c r="J280" s="24">
        <v>7542.08</v>
      </c>
      <c r="K280" s="17"/>
      <c r="L280" s="31"/>
      <c r="M280" s="34">
        <f t="shared" si="4"/>
        <v>79.39031578947369</v>
      </c>
    </row>
    <row r="281" spans="2:13" ht="16.5" customHeight="1">
      <c r="B281" s="7"/>
      <c r="C281" s="16"/>
      <c r="D281" s="16"/>
      <c r="E281" s="8" t="s">
        <v>310</v>
      </c>
      <c r="F281" s="9" t="s">
        <v>36</v>
      </c>
      <c r="G281" s="17" t="s">
        <v>419</v>
      </c>
      <c r="H281" s="17"/>
      <c r="I281" s="17"/>
      <c r="J281" s="24">
        <v>2050.76</v>
      </c>
      <c r="K281" s="17"/>
      <c r="L281" s="31"/>
      <c r="M281" s="34">
        <f t="shared" si="4"/>
        <v>21.675932776662087</v>
      </c>
    </row>
    <row r="282" spans="2:13" ht="16.5" customHeight="1">
      <c r="B282" s="7"/>
      <c r="C282" s="16"/>
      <c r="D282" s="16"/>
      <c r="E282" s="8" t="s">
        <v>312</v>
      </c>
      <c r="F282" s="9" t="s">
        <v>36</v>
      </c>
      <c r="G282" s="17" t="s">
        <v>420</v>
      </c>
      <c r="H282" s="17"/>
      <c r="I282" s="17"/>
      <c r="J282" s="24">
        <v>361.9</v>
      </c>
      <c r="K282" s="17"/>
      <c r="L282" s="31"/>
      <c r="M282" s="34">
        <f t="shared" si="4"/>
        <v>21.67065868263473</v>
      </c>
    </row>
    <row r="283" spans="2:13" ht="16.5" customHeight="1">
      <c r="B283" s="7"/>
      <c r="C283" s="16"/>
      <c r="D283" s="16"/>
      <c r="E283" s="8" t="s">
        <v>319</v>
      </c>
      <c r="F283" s="9" t="s">
        <v>255</v>
      </c>
      <c r="G283" s="17" t="s">
        <v>421</v>
      </c>
      <c r="H283" s="17"/>
      <c r="I283" s="17"/>
      <c r="J283" s="24">
        <v>0</v>
      </c>
      <c r="K283" s="17"/>
      <c r="L283" s="31"/>
      <c r="M283" s="34">
        <f t="shared" si="4"/>
        <v>0</v>
      </c>
    </row>
    <row r="284" spans="2:13" ht="16.5" customHeight="1">
      <c r="B284" s="7"/>
      <c r="C284" s="16"/>
      <c r="D284" s="16"/>
      <c r="E284" s="8" t="s">
        <v>321</v>
      </c>
      <c r="F284" s="9" t="s">
        <v>255</v>
      </c>
      <c r="G284" s="17" t="s">
        <v>422</v>
      </c>
      <c r="H284" s="17"/>
      <c r="I284" s="17"/>
      <c r="J284" s="24">
        <v>0</v>
      </c>
      <c r="K284" s="17"/>
      <c r="L284" s="31"/>
      <c r="M284" s="34">
        <f t="shared" si="4"/>
        <v>0</v>
      </c>
    </row>
    <row r="285" spans="2:13" ht="16.5" customHeight="1">
      <c r="B285" s="7"/>
      <c r="C285" s="16"/>
      <c r="D285" s="16"/>
      <c r="E285" s="8" t="s">
        <v>423</v>
      </c>
      <c r="F285" s="9" t="s">
        <v>89</v>
      </c>
      <c r="G285" s="17" t="s">
        <v>119</v>
      </c>
      <c r="H285" s="17"/>
      <c r="I285" s="17"/>
      <c r="J285" s="23">
        <v>0</v>
      </c>
      <c r="K285" s="17"/>
      <c r="L285" s="31"/>
      <c r="M285" s="34">
        <f t="shared" si="4"/>
        <v>0</v>
      </c>
    </row>
    <row r="286" spans="2:13" ht="16.5" customHeight="1">
      <c r="B286" s="7"/>
      <c r="C286" s="16"/>
      <c r="D286" s="16"/>
      <c r="E286" s="8" t="s">
        <v>324</v>
      </c>
      <c r="F286" s="9" t="s">
        <v>89</v>
      </c>
      <c r="G286" s="17" t="s">
        <v>424</v>
      </c>
      <c r="H286" s="17"/>
      <c r="I286" s="17"/>
      <c r="J286" s="23">
        <v>145.86</v>
      </c>
      <c r="K286" s="17"/>
      <c r="L286" s="31"/>
      <c r="M286" s="34">
        <f t="shared" si="4"/>
        <v>48.620000000000005</v>
      </c>
    </row>
    <row r="287" spans="2:13" ht="16.5" customHeight="1">
      <c r="B287" s="7"/>
      <c r="C287" s="16"/>
      <c r="D287" s="16"/>
      <c r="E287" s="8" t="s">
        <v>38</v>
      </c>
      <c r="F287" s="9" t="s">
        <v>39</v>
      </c>
      <c r="G287" s="17" t="s">
        <v>119</v>
      </c>
      <c r="H287" s="17"/>
      <c r="I287" s="17"/>
      <c r="J287" s="23">
        <v>32.45</v>
      </c>
      <c r="K287" s="17"/>
      <c r="L287" s="31"/>
      <c r="M287" s="34">
        <f t="shared" si="4"/>
        <v>6.49</v>
      </c>
    </row>
    <row r="288" spans="2:13" ht="16.5" customHeight="1">
      <c r="B288" s="7"/>
      <c r="C288" s="16"/>
      <c r="D288" s="16"/>
      <c r="E288" s="8" t="s">
        <v>75</v>
      </c>
      <c r="F288" s="9" t="s">
        <v>39</v>
      </c>
      <c r="G288" s="17" t="s">
        <v>425</v>
      </c>
      <c r="H288" s="17"/>
      <c r="I288" s="17"/>
      <c r="J288" s="24">
        <v>30821.03</v>
      </c>
      <c r="K288" s="17"/>
      <c r="L288" s="31"/>
      <c r="M288" s="34">
        <f t="shared" si="4"/>
        <v>56.788882132920605</v>
      </c>
    </row>
    <row r="289" spans="2:13" ht="16.5" customHeight="1">
      <c r="B289" s="7"/>
      <c r="C289" s="16"/>
      <c r="D289" s="16"/>
      <c r="E289" s="8" t="s">
        <v>77</v>
      </c>
      <c r="F289" s="9" t="s">
        <v>39</v>
      </c>
      <c r="G289" s="17" t="s">
        <v>426</v>
      </c>
      <c r="H289" s="17"/>
      <c r="I289" s="17"/>
      <c r="J289" s="24">
        <v>11213.22</v>
      </c>
      <c r="K289" s="17"/>
      <c r="L289" s="31"/>
      <c r="M289" s="34">
        <f t="shared" si="4"/>
        <v>67.6391603329714</v>
      </c>
    </row>
    <row r="290" spans="2:13" ht="16.5" customHeight="1">
      <c r="B290" s="2" t="s">
        <v>427</v>
      </c>
      <c r="C290" s="12"/>
      <c r="D290" s="12"/>
      <c r="E290" s="2"/>
      <c r="F290" s="3" t="s">
        <v>428</v>
      </c>
      <c r="G290" s="13" t="s">
        <v>429</v>
      </c>
      <c r="H290" s="13"/>
      <c r="I290" s="13"/>
      <c r="J290" s="21">
        <f>SUM(J291,J293,J295,J298,)</f>
        <v>332146.43</v>
      </c>
      <c r="K290" s="13"/>
      <c r="L290" s="29"/>
      <c r="M290" s="34">
        <f t="shared" si="4"/>
        <v>92.21166851749028</v>
      </c>
    </row>
    <row r="291" spans="2:13" ht="16.5" customHeight="1">
      <c r="B291" s="4"/>
      <c r="C291" s="14" t="s">
        <v>430</v>
      </c>
      <c r="D291" s="14"/>
      <c r="E291" s="5"/>
      <c r="F291" s="6" t="s">
        <v>431</v>
      </c>
      <c r="G291" s="15" t="s">
        <v>17</v>
      </c>
      <c r="H291" s="15"/>
      <c r="I291" s="15"/>
      <c r="J291" s="22">
        <v>20000</v>
      </c>
      <c r="K291" s="15"/>
      <c r="L291" s="30"/>
      <c r="M291" s="34">
        <f t="shared" si="4"/>
        <v>100</v>
      </c>
    </row>
    <row r="292" spans="2:13" ht="30" customHeight="1">
      <c r="B292" s="7"/>
      <c r="C292" s="16"/>
      <c r="D292" s="16"/>
      <c r="E292" s="8" t="s">
        <v>57</v>
      </c>
      <c r="F292" s="9" t="s">
        <v>58</v>
      </c>
      <c r="G292" s="17" t="s">
        <v>17</v>
      </c>
      <c r="H292" s="17"/>
      <c r="I292" s="17"/>
      <c r="J292" s="24">
        <v>20000</v>
      </c>
      <c r="K292" s="17"/>
      <c r="L292" s="31"/>
      <c r="M292" s="34">
        <f t="shared" si="4"/>
        <v>100</v>
      </c>
    </row>
    <row r="293" spans="2:13" ht="16.5" customHeight="1">
      <c r="B293" s="4"/>
      <c r="C293" s="14" t="s">
        <v>432</v>
      </c>
      <c r="D293" s="14"/>
      <c r="E293" s="5"/>
      <c r="F293" s="6" t="s">
        <v>433</v>
      </c>
      <c r="G293" s="15" t="s">
        <v>25</v>
      </c>
      <c r="H293" s="15"/>
      <c r="I293" s="15"/>
      <c r="J293" s="22">
        <v>3000</v>
      </c>
      <c r="K293" s="15"/>
      <c r="L293" s="30"/>
      <c r="M293" s="34">
        <f t="shared" si="4"/>
        <v>100</v>
      </c>
    </row>
    <row r="294" spans="2:13" ht="16.5" customHeight="1">
      <c r="B294" s="7"/>
      <c r="C294" s="16"/>
      <c r="D294" s="16"/>
      <c r="E294" s="8" t="s">
        <v>38</v>
      </c>
      <c r="F294" s="9" t="s">
        <v>39</v>
      </c>
      <c r="G294" s="17" t="s">
        <v>25</v>
      </c>
      <c r="H294" s="17"/>
      <c r="I294" s="17"/>
      <c r="J294" s="24">
        <v>3000</v>
      </c>
      <c r="K294" s="17"/>
      <c r="L294" s="31"/>
      <c r="M294" s="34">
        <f t="shared" si="4"/>
        <v>100</v>
      </c>
    </row>
    <row r="295" spans="2:13" ht="16.5" customHeight="1">
      <c r="B295" s="4"/>
      <c r="C295" s="14" t="s">
        <v>434</v>
      </c>
      <c r="D295" s="14"/>
      <c r="E295" s="5"/>
      <c r="F295" s="6" t="s">
        <v>435</v>
      </c>
      <c r="G295" s="15" t="s">
        <v>68</v>
      </c>
      <c r="H295" s="15"/>
      <c r="I295" s="15"/>
      <c r="J295" s="22">
        <f>SUM(J296:L297)</f>
        <v>3000</v>
      </c>
      <c r="K295" s="15"/>
      <c r="L295" s="30"/>
      <c r="M295" s="34">
        <f t="shared" si="4"/>
        <v>60</v>
      </c>
    </row>
    <row r="296" spans="2:13" ht="16.5" customHeight="1">
      <c r="B296" s="7"/>
      <c r="C296" s="16"/>
      <c r="D296" s="16"/>
      <c r="E296" s="8" t="s">
        <v>35</v>
      </c>
      <c r="F296" s="9" t="s">
        <v>36</v>
      </c>
      <c r="G296" s="17" t="s">
        <v>62</v>
      </c>
      <c r="H296" s="17"/>
      <c r="I296" s="17"/>
      <c r="J296" s="24">
        <v>0</v>
      </c>
      <c r="K296" s="17"/>
      <c r="L296" s="31"/>
      <c r="M296" s="34">
        <f t="shared" si="4"/>
        <v>0</v>
      </c>
    </row>
    <row r="297" spans="2:13" ht="16.5" customHeight="1">
      <c r="B297" s="7"/>
      <c r="C297" s="16"/>
      <c r="D297" s="16"/>
      <c r="E297" s="8" t="s">
        <v>38</v>
      </c>
      <c r="F297" s="9" t="s">
        <v>39</v>
      </c>
      <c r="G297" s="17" t="s">
        <v>25</v>
      </c>
      <c r="H297" s="17"/>
      <c r="I297" s="17"/>
      <c r="J297" s="24">
        <v>3000</v>
      </c>
      <c r="K297" s="17"/>
      <c r="L297" s="31"/>
      <c r="M297" s="34">
        <f t="shared" si="4"/>
        <v>100</v>
      </c>
    </row>
    <row r="298" spans="2:13" ht="16.5" customHeight="1">
      <c r="B298" s="4"/>
      <c r="C298" s="14" t="s">
        <v>436</v>
      </c>
      <c r="D298" s="14"/>
      <c r="E298" s="5"/>
      <c r="F298" s="6" t="s">
        <v>437</v>
      </c>
      <c r="G298" s="15" t="s">
        <v>438</v>
      </c>
      <c r="H298" s="15"/>
      <c r="I298" s="15"/>
      <c r="J298" s="22">
        <f>SUM(J299:L311)</f>
        <v>306146.43</v>
      </c>
      <c r="K298" s="15"/>
      <c r="L298" s="30"/>
      <c r="M298" s="34">
        <f t="shared" si="4"/>
        <v>92.15726369656832</v>
      </c>
    </row>
    <row r="299" spans="2:13" ht="30" customHeight="1">
      <c r="B299" s="7"/>
      <c r="C299" s="16"/>
      <c r="D299" s="16"/>
      <c r="E299" s="8" t="s">
        <v>203</v>
      </c>
      <c r="F299" s="9" t="s">
        <v>204</v>
      </c>
      <c r="G299" s="17" t="s">
        <v>439</v>
      </c>
      <c r="H299" s="17"/>
      <c r="I299" s="17"/>
      <c r="J299" s="24">
        <v>46000</v>
      </c>
      <c r="K299" s="17"/>
      <c r="L299" s="31"/>
      <c r="M299" s="34">
        <f t="shared" si="4"/>
        <v>100</v>
      </c>
    </row>
    <row r="300" spans="2:13" ht="16.5" customHeight="1">
      <c r="B300" s="7"/>
      <c r="C300" s="16"/>
      <c r="D300" s="16"/>
      <c r="E300" s="8" t="s">
        <v>440</v>
      </c>
      <c r="F300" s="9" t="s">
        <v>441</v>
      </c>
      <c r="G300" s="17" t="s">
        <v>119</v>
      </c>
      <c r="H300" s="17"/>
      <c r="I300" s="17"/>
      <c r="J300" s="23">
        <v>500</v>
      </c>
      <c r="K300" s="17"/>
      <c r="L300" s="31"/>
      <c r="M300" s="34">
        <f t="shared" si="4"/>
        <v>100</v>
      </c>
    </row>
    <row r="301" spans="2:13" ht="16.5" customHeight="1">
      <c r="B301" s="7"/>
      <c r="C301" s="16"/>
      <c r="D301" s="16"/>
      <c r="E301" s="8" t="s">
        <v>126</v>
      </c>
      <c r="F301" s="9" t="s">
        <v>127</v>
      </c>
      <c r="G301" s="17" t="s">
        <v>442</v>
      </c>
      <c r="H301" s="17"/>
      <c r="I301" s="17"/>
      <c r="J301" s="24">
        <v>75998.15</v>
      </c>
      <c r="K301" s="17"/>
      <c r="L301" s="31"/>
      <c r="M301" s="34">
        <f t="shared" si="4"/>
        <v>97.43352564102562</v>
      </c>
    </row>
    <row r="302" spans="2:13" ht="16.5" customHeight="1">
      <c r="B302" s="7"/>
      <c r="C302" s="16"/>
      <c r="D302" s="16"/>
      <c r="E302" s="8" t="s">
        <v>146</v>
      </c>
      <c r="F302" s="9" t="s">
        <v>147</v>
      </c>
      <c r="G302" s="17" t="s">
        <v>443</v>
      </c>
      <c r="H302" s="17"/>
      <c r="I302" s="17"/>
      <c r="J302" s="24">
        <v>3194.37</v>
      </c>
      <c r="K302" s="17"/>
      <c r="L302" s="31"/>
      <c r="M302" s="34">
        <f t="shared" si="4"/>
        <v>99.8240625</v>
      </c>
    </row>
    <row r="303" spans="2:13" ht="16.5" customHeight="1">
      <c r="B303" s="7"/>
      <c r="C303" s="16"/>
      <c r="D303" s="16"/>
      <c r="E303" s="8" t="s">
        <v>26</v>
      </c>
      <c r="F303" s="9" t="s">
        <v>27</v>
      </c>
      <c r="G303" s="17" t="s">
        <v>444</v>
      </c>
      <c r="H303" s="17"/>
      <c r="I303" s="17"/>
      <c r="J303" s="24">
        <v>20775.33</v>
      </c>
      <c r="K303" s="17"/>
      <c r="L303" s="31"/>
      <c r="M303" s="34">
        <f t="shared" si="4"/>
        <v>97.08098130841122</v>
      </c>
    </row>
    <row r="304" spans="2:13" ht="16.5" customHeight="1">
      <c r="B304" s="7"/>
      <c r="C304" s="16"/>
      <c r="D304" s="16"/>
      <c r="E304" s="8" t="s">
        <v>29</v>
      </c>
      <c r="F304" s="9" t="s">
        <v>30</v>
      </c>
      <c r="G304" s="17" t="s">
        <v>375</v>
      </c>
      <c r="H304" s="17"/>
      <c r="I304" s="17"/>
      <c r="J304" s="24">
        <v>1253.13</v>
      </c>
      <c r="K304" s="17"/>
      <c r="L304" s="31"/>
      <c r="M304" s="34">
        <f t="shared" si="4"/>
        <v>65.95421052631579</v>
      </c>
    </row>
    <row r="305" spans="2:13" ht="16.5" customHeight="1">
      <c r="B305" s="7"/>
      <c r="C305" s="16"/>
      <c r="D305" s="16"/>
      <c r="E305" s="8" t="s">
        <v>32</v>
      </c>
      <c r="F305" s="9" t="s">
        <v>33</v>
      </c>
      <c r="G305" s="17" t="s">
        <v>445</v>
      </c>
      <c r="H305" s="17"/>
      <c r="I305" s="17"/>
      <c r="J305" s="24">
        <v>77243</v>
      </c>
      <c r="K305" s="17"/>
      <c r="L305" s="31"/>
      <c r="M305" s="34">
        <f t="shared" si="4"/>
        <v>93.06385542168675</v>
      </c>
    </row>
    <row r="306" spans="2:13" ht="16.5" customHeight="1">
      <c r="B306" s="7"/>
      <c r="C306" s="16"/>
      <c r="D306" s="16"/>
      <c r="E306" s="8" t="s">
        <v>35</v>
      </c>
      <c r="F306" s="9" t="s">
        <v>36</v>
      </c>
      <c r="G306" s="17" t="s">
        <v>446</v>
      </c>
      <c r="H306" s="17"/>
      <c r="I306" s="17"/>
      <c r="J306" s="24">
        <v>28793.85</v>
      </c>
      <c r="K306" s="17"/>
      <c r="L306" s="31"/>
      <c r="M306" s="34">
        <f t="shared" si="4"/>
        <v>85.18890532544378</v>
      </c>
    </row>
    <row r="307" spans="2:13" ht="16.5" customHeight="1">
      <c r="B307" s="7"/>
      <c r="C307" s="16"/>
      <c r="D307" s="16"/>
      <c r="E307" s="8" t="s">
        <v>88</v>
      </c>
      <c r="F307" s="9" t="s">
        <v>89</v>
      </c>
      <c r="G307" s="17" t="s">
        <v>447</v>
      </c>
      <c r="H307" s="17"/>
      <c r="I307" s="17"/>
      <c r="J307" s="24">
        <v>14714.59</v>
      </c>
      <c r="K307" s="17"/>
      <c r="L307" s="31"/>
      <c r="M307" s="34">
        <f t="shared" si="4"/>
        <v>71.76098512557913</v>
      </c>
    </row>
    <row r="308" spans="2:13" ht="16.5" customHeight="1">
      <c r="B308" s="7"/>
      <c r="C308" s="16"/>
      <c r="D308" s="16"/>
      <c r="E308" s="8" t="s">
        <v>64</v>
      </c>
      <c r="F308" s="9" t="s">
        <v>65</v>
      </c>
      <c r="G308" s="17" t="s">
        <v>215</v>
      </c>
      <c r="H308" s="17"/>
      <c r="I308" s="17"/>
      <c r="J308" s="24">
        <v>16134</v>
      </c>
      <c r="K308" s="17"/>
      <c r="L308" s="31"/>
      <c r="M308" s="34">
        <f t="shared" si="4"/>
        <v>94.90588235294118</v>
      </c>
    </row>
    <row r="309" spans="2:13" ht="16.5" customHeight="1">
      <c r="B309" s="7"/>
      <c r="C309" s="16"/>
      <c r="D309" s="16"/>
      <c r="E309" s="8" t="s">
        <v>38</v>
      </c>
      <c r="F309" s="9" t="s">
        <v>39</v>
      </c>
      <c r="G309" s="17" t="s">
        <v>206</v>
      </c>
      <c r="H309" s="17"/>
      <c r="I309" s="17"/>
      <c r="J309" s="24">
        <v>17406.65</v>
      </c>
      <c r="K309" s="17"/>
      <c r="L309" s="31"/>
      <c r="M309" s="34">
        <f t="shared" si="4"/>
        <v>79.12113636363637</v>
      </c>
    </row>
    <row r="310" spans="2:13" ht="16.5" customHeight="1">
      <c r="B310" s="7"/>
      <c r="C310" s="16"/>
      <c r="D310" s="16"/>
      <c r="E310" s="8" t="s">
        <v>163</v>
      </c>
      <c r="F310" s="9" t="s">
        <v>164</v>
      </c>
      <c r="G310" s="17" t="s">
        <v>62</v>
      </c>
      <c r="H310" s="17"/>
      <c r="I310" s="17"/>
      <c r="J310" s="24">
        <v>1239</v>
      </c>
      <c r="K310" s="17"/>
      <c r="L310" s="31"/>
      <c r="M310" s="34">
        <f t="shared" si="4"/>
        <v>61.95</v>
      </c>
    </row>
    <row r="311" spans="2:13" ht="16.5" customHeight="1">
      <c r="B311" s="7"/>
      <c r="C311" s="16"/>
      <c r="D311" s="16"/>
      <c r="E311" s="8" t="s">
        <v>172</v>
      </c>
      <c r="F311" s="9" t="s">
        <v>173</v>
      </c>
      <c r="G311" s="17" t="s">
        <v>448</v>
      </c>
      <c r="H311" s="17"/>
      <c r="I311" s="17"/>
      <c r="J311" s="24">
        <v>2894.36</v>
      </c>
      <c r="K311" s="17"/>
      <c r="L311" s="31"/>
      <c r="M311" s="34">
        <f t="shared" si="4"/>
        <v>99.97789291882556</v>
      </c>
    </row>
    <row r="312" spans="2:13" ht="16.5" customHeight="1">
      <c r="B312" s="2" t="s">
        <v>449</v>
      </c>
      <c r="C312" s="12"/>
      <c r="D312" s="12"/>
      <c r="E312" s="2"/>
      <c r="F312" s="3" t="s">
        <v>450</v>
      </c>
      <c r="G312" s="13" t="s">
        <v>451</v>
      </c>
      <c r="H312" s="13"/>
      <c r="I312" s="13"/>
      <c r="J312" s="21">
        <f>SUM(J313,J315,J318,J325,J335,J352,J354,J357,J359,J361,J379,J393,)</f>
        <v>6809696.2700000005</v>
      </c>
      <c r="K312" s="13"/>
      <c r="L312" s="29"/>
      <c r="M312" s="34">
        <f t="shared" si="4"/>
        <v>95.92388783194174</v>
      </c>
    </row>
    <row r="313" spans="2:13" ht="16.5" customHeight="1">
      <c r="B313" s="4"/>
      <c r="C313" s="14" t="s">
        <v>452</v>
      </c>
      <c r="D313" s="14"/>
      <c r="E313" s="5"/>
      <c r="F313" s="6" t="s">
        <v>453</v>
      </c>
      <c r="G313" s="15" t="s">
        <v>454</v>
      </c>
      <c r="H313" s="15"/>
      <c r="I313" s="15"/>
      <c r="J313" s="22">
        <f>SUM(J314)</f>
        <v>303052.05</v>
      </c>
      <c r="K313" s="15"/>
      <c r="L313" s="30"/>
      <c r="M313" s="34">
        <f t="shared" si="4"/>
        <v>94.70376562499999</v>
      </c>
    </row>
    <row r="314" spans="2:13" ht="16.5" customHeight="1">
      <c r="B314" s="7"/>
      <c r="C314" s="16"/>
      <c r="D314" s="16"/>
      <c r="E314" s="8" t="s">
        <v>38</v>
      </c>
      <c r="F314" s="9" t="s">
        <v>39</v>
      </c>
      <c r="G314" s="17" t="s">
        <v>454</v>
      </c>
      <c r="H314" s="17"/>
      <c r="I314" s="17"/>
      <c r="J314" s="24">
        <v>303052.05</v>
      </c>
      <c r="K314" s="17"/>
      <c r="L314" s="31"/>
      <c r="M314" s="34">
        <f t="shared" si="4"/>
        <v>94.70376562499999</v>
      </c>
    </row>
    <row r="315" spans="2:13" ht="16.5" customHeight="1">
      <c r="B315" s="4"/>
      <c r="C315" s="14" t="s">
        <v>455</v>
      </c>
      <c r="D315" s="14"/>
      <c r="E315" s="5"/>
      <c r="F315" s="6" t="s">
        <v>456</v>
      </c>
      <c r="G315" s="15" t="s">
        <v>17</v>
      </c>
      <c r="H315" s="15"/>
      <c r="I315" s="15"/>
      <c r="J315" s="22">
        <f>SUM(J316:L317)</f>
        <v>1338.06</v>
      </c>
      <c r="K315" s="15"/>
      <c r="L315" s="30"/>
      <c r="M315" s="34">
        <f t="shared" si="4"/>
        <v>6.690300000000001</v>
      </c>
    </row>
    <row r="316" spans="2:13" ht="16.5" customHeight="1">
      <c r="B316" s="7"/>
      <c r="C316" s="16"/>
      <c r="D316" s="16"/>
      <c r="E316" s="8" t="s">
        <v>457</v>
      </c>
      <c r="F316" s="9" t="s">
        <v>458</v>
      </c>
      <c r="G316" s="17" t="s">
        <v>327</v>
      </c>
      <c r="H316" s="17"/>
      <c r="I316" s="17"/>
      <c r="J316" s="24">
        <v>0</v>
      </c>
      <c r="K316" s="17"/>
      <c r="L316" s="31"/>
      <c r="M316" s="34">
        <f t="shared" si="4"/>
        <v>0</v>
      </c>
    </row>
    <row r="317" spans="2:13" ht="16.5" customHeight="1">
      <c r="B317" s="7"/>
      <c r="C317" s="16"/>
      <c r="D317" s="16"/>
      <c r="E317" s="8" t="s">
        <v>38</v>
      </c>
      <c r="F317" s="9" t="s">
        <v>39</v>
      </c>
      <c r="G317" s="17" t="s">
        <v>68</v>
      </c>
      <c r="H317" s="17"/>
      <c r="I317" s="17"/>
      <c r="J317" s="24">
        <v>1338.06</v>
      </c>
      <c r="K317" s="17"/>
      <c r="L317" s="31"/>
      <c r="M317" s="34">
        <f t="shared" si="4"/>
        <v>26.761200000000002</v>
      </c>
    </row>
    <row r="318" spans="2:13" ht="16.5" customHeight="1">
      <c r="B318" s="4"/>
      <c r="C318" s="14" t="s">
        <v>459</v>
      </c>
      <c r="D318" s="14"/>
      <c r="E318" s="5"/>
      <c r="F318" s="6" t="s">
        <v>460</v>
      </c>
      <c r="G318" s="15" t="s">
        <v>197</v>
      </c>
      <c r="H318" s="15"/>
      <c r="I318" s="15"/>
      <c r="J318" s="22">
        <f>SUM(J319:L324)</f>
        <v>2594.96</v>
      </c>
      <c r="K318" s="15"/>
      <c r="L318" s="30"/>
      <c r="M318" s="34">
        <f t="shared" si="4"/>
        <v>43.24933333333333</v>
      </c>
    </row>
    <row r="319" spans="2:13" ht="16.5" customHeight="1">
      <c r="B319" s="7"/>
      <c r="C319" s="16"/>
      <c r="D319" s="16"/>
      <c r="E319" s="8" t="s">
        <v>35</v>
      </c>
      <c r="F319" s="9" t="s">
        <v>36</v>
      </c>
      <c r="G319" s="17" t="s">
        <v>461</v>
      </c>
      <c r="H319" s="17"/>
      <c r="I319" s="17"/>
      <c r="J319" s="24">
        <v>1135.84</v>
      </c>
      <c r="K319" s="17"/>
      <c r="L319" s="31"/>
      <c r="M319" s="34">
        <f t="shared" si="4"/>
        <v>45.4336</v>
      </c>
    </row>
    <row r="320" spans="2:13" ht="16.5" customHeight="1">
      <c r="B320" s="7"/>
      <c r="C320" s="16"/>
      <c r="D320" s="16"/>
      <c r="E320" s="8" t="s">
        <v>38</v>
      </c>
      <c r="F320" s="9" t="s">
        <v>39</v>
      </c>
      <c r="G320" s="17" t="s">
        <v>119</v>
      </c>
      <c r="H320" s="17"/>
      <c r="I320" s="17"/>
      <c r="J320" s="23">
        <v>0</v>
      </c>
      <c r="K320" s="17"/>
      <c r="L320" s="31"/>
      <c r="M320" s="34">
        <f t="shared" si="4"/>
        <v>0</v>
      </c>
    </row>
    <row r="321" spans="2:13" ht="19.5" customHeight="1">
      <c r="B321" s="7"/>
      <c r="C321" s="16"/>
      <c r="D321" s="16"/>
      <c r="E321" s="8" t="s">
        <v>165</v>
      </c>
      <c r="F321" s="9" t="s">
        <v>166</v>
      </c>
      <c r="G321" s="17" t="s">
        <v>119</v>
      </c>
      <c r="H321" s="17"/>
      <c r="I321" s="17"/>
      <c r="J321" s="23">
        <v>0</v>
      </c>
      <c r="K321" s="17"/>
      <c r="L321" s="31"/>
      <c r="M321" s="34">
        <f t="shared" si="4"/>
        <v>0</v>
      </c>
    </row>
    <row r="322" spans="2:13" ht="19.5" customHeight="1">
      <c r="B322" s="7"/>
      <c r="C322" s="16"/>
      <c r="D322" s="16"/>
      <c r="E322" s="8" t="s">
        <v>168</v>
      </c>
      <c r="F322" s="9" t="s">
        <v>169</v>
      </c>
      <c r="G322" s="17" t="s">
        <v>119</v>
      </c>
      <c r="H322" s="17"/>
      <c r="I322" s="17"/>
      <c r="J322" s="23">
        <v>200</v>
      </c>
      <c r="K322" s="17"/>
      <c r="L322" s="31"/>
      <c r="M322" s="34">
        <f t="shared" si="4"/>
        <v>40</v>
      </c>
    </row>
    <row r="323" spans="2:13" ht="16.5" customHeight="1">
      <c r="B323" s="7"/>
      <c r="C323" s="16"/>
      <c r="D323" s="16"/>
      <c r="E323" s="8" t="s">
        <v>137</v>
      </c>
      <c r="F323" s="9" t="s">
        <v>138</v>
      </c>
      <c r="G323" s="17" t="s">
        <v>119</v>
      </c>
      <c r="H323" s="17"/>
      <c r="I323" s="17"/>
      <c r="J323" s="23">
        <v>152.12</v>
      </c>
      <c r="K323" s="17"/>
      <c r="L323" s="31"/>
      <c r="M323" s="34">
        <f t="shared" si="4"/>
        <v>30.424</v>
      </c>
    </row>
    <row r="324" spans="2:13" ht="16.5" customHeight="1">
      <c r="B324" s="7"/>
      <c r="C324" s="16"/>
      <c r="D324" s="16"/>
      <c r="E324" s="8" t="s">
        <v>178</v>
      </c>
      <c r="F324" s="9" t="s">
        <v>179</v>
      </c>
      <c r="G324" s="17" t="s">
        <v>462</v>
      </c>
      <c r="H324" s="17"/>
      <c r="I324" s="17"/>
      <c r="J324" s="24">
        <v>1107</v>
      </c>
      <c r="K324" s="17"/>
      <c r="L324" s="31"/>
      <c r="M324" s="34">
        <f t="shared" si="4"/>
        <v>73.8</v>
      </c>
    </row>
    <row r="325" spans="2:13" ht="16.5" customHeight="1">
      <c r="B325" s="4"/>
      <c r="C325" s="14" t="s">
        <v>463</v>
      </c>
      <c r="D325" s="14"/>
      <c r="E325" s="5"/>
      <c r="F325" s="6" t="s">
        <v>464</v>
      </c>
      <c r="G325" s="15" t="s">
        <v>465</v>
      </c>
      <c r="H325" s="15"/>
      <c r="I325" s="15"/>
      <c r="J325" s="22">
        <f>SUM(J326:L334)</f>
        <v>18760.670000000002</v>
      </c>
      <c r="K325" s="15"/>
      <c r="L325" s="30"/>
      <c r="M325" s="34">
        <f aca="true" t="shared" si="5" ref="M325:M388">J325/G325*100</f>
        <v>66.37420838492837</v>
      </c>
    </row>
    <row r="326" spans="2:13" ht="16.5" customHeight="1">
      <c r="B326" s="7"/>
      <c r="C326" s="16"/>
      <c r="D326" s="16"/>
      <c r="E326" s="8" t="s">
        <v>126</v>
      </c>
      <c r="F326" s="9" t="s">
        <v>127</v>
      </c>
      <c r="G326" s="17" t="s">
        <v>466</v>
      </c>
      <c r="H326" s="17"/>
      <c r="I326" s="17"/>
      <c r="J326" s="24">
        <v>13540</v>
      </c>
      <c r="K326" s="17"/>
      <c r="L326" s="31"/>
      <c r="M326" s="34">
        <f t="shared" si="5"/>
        <v>71.5796151406217</v>
      </c>
    </row>
    <row r="327" spans="2:13" ht="16.5" customHeight="1">
      <c r="B327" s="7"/>
      <c r="C327" s="16"/>
      <c r="D327" s="16"/>
      <c r="E327" s="8" t="s">
        <v>26</v>
      </c>
      <c r="F327" s="9" t="s">
        <v>27</v>
      </c>
      <c r="G327" s="17" t="s">
        <v>467</v>
      </c>
      <c r="H327" s="17"/>
      <c r="I327" s="17"/>
      <c r="J327" s="24">
        <v>2364.06</v>
      </c>
      <c r="K327" s="17"/>
      <c r="L327" s="31"/>
      <c r="M327" s="34">
        <f t="shared" si="5"/>
        <v>58.40069169960474</v>
      </c>
    </row>
    <row r="328" spans="2:13" ht="16.5" customHeight="1">
      <c r="B328" s="7"/>
      <c r="C328" s="16"/>
      <c r="D328" s="16"/>
      <c r="E328" s="8" t="s">
        <v>29</v>
      </c>
      <c r="F328" s="9" t="s">
        <v>30</v>
      </c>
      <c r="G328" s="17" t="s">
        <v>468</v>
      </c>
      <c r="H328" s="17"/>
      <c r="I328" s="17"/>
      <c r="J328" s="23">
        <v>331.73</v>
      </c>
      <c r="K328" s="17"/>
      <c r="L328" s="31"/>
      <c r="M328" s="34">
        <f t="shared" si="5"/>
        <v>58.81737588652483</v>
      </c>
    </row>
    <row r="329" spans="2:13" ht="16.5" customHeight="1">
      <c r="B329" s="7"/>
      <c r="C329" s="16"/>
      <c r="D329" s="16"/>
      <c r="E329" s="8" t="s">
        <v>35</v>
      </c>
      <c r="F329" s="9" t="s">
        <v>36</v>
      </c>
      <c r="G329" s="17" t="s">
        <v>205</v>
      </c>
      <c r="H329" s="17"/>
      <c r="I329" s="17"/>
      <c r="J329" s="23">
        <v>600</v>
      </c>
      <c r="K329" s="17"/>
      <c r="L329" s="31"/>
      <c r="M329" s="34">
        <f t="shared" si="5"/>
        <v>100</v>
      </c>
    </row>
    <row r="330" spans="2:13" ht="16.5" customHeight="1">
      <c r="B330" s="7"/>
      <c r="C330" s="16"/>
      <c r="D330" s="16"/>
      <c r="E330" s="8" t="s">
        <v>160</v>
      </c>
      <c r="F330" s="9" t="s">
        <v>161</v>
      </c>
      <c r="G330" s="17" t="s">
        <v>469</v>
      </c>
      <c r="H330" s="17"/>
      <c r="I330" s="17"/>
      <c r="J330" s="23">
        <v>100</v>
      </c>
      <c r="K330" s="17"/>
      <c r="L330" s="31"/>
      <c r="M330" s="34">
        <f t="shared" si="5"/>
        <v>72.99270072992701</v>
      </c>
    </row>
    <row r="331" spans="2:13" ht="16.5" customHeight="1">
      <c r="B331" s="7"/>
      <c r="C331" s="16"/>
      <c r="D331" s="16"/>
      <c r="E331" s="8" t="s">
        <v>38</v>
      </c>
      <c r="F331" s="9" t="s">
        <v>39</v>
      </c>
      <c r="G331" s="17" t="s">
        <v>424</v>
      </c>
      <c r="H331" s="17"/>
      <c r="I331" s="17"/>
      <c r="J331" s="23">
        <v>0</v>
      </c>
      <c r="K331" s="17"/>
      <c r="L331" s="31"/>
      <c r="M331" s="34">
        <f t="shared" si="5"/>
        <v>0</v>
      </c>
    </row>
    <row r="332" spans="2:13" ht="19.5" customHeight="1">
      <c r="B332" s="7"/>
      <c r="C332" s="16"/>
      <c r="D332" s="16"/>
      <c r="E332" s="8" t="s">
        <v>165</v>
      </c>
      <c r="F332" s="9" t="s">
        <v>166</v>
      </c>
      <c r="G332" s="17" t="s">
        <v>424</v>
      </c>
      <c r="H332" s="17"/>
      <c r="I332" s="17"/>
      <c r="J332" s="23">
        <v>0</v>
      </c>
      <c r="K332" s="17"/>
      <c r="L332" s="31"/>
      <c r="M332" s="34">
        <f t="shared" si="5"/>
        <v>0</v>
      </c>
    </row>
    <row r="333" spans="2:13" ht="16.5" customHeight="1">
      <c r="B333" s="7"/>
      <c r="C333" s="16"/>
      <c r="D333" s="16"/>
      <c r="E333" s="8" t="s">
        <v>137</v>
      </c>
      <c r="F333" s="9" t="s">
        <v>138</v>
      </c>
      <c r="G333" s="17" t="s">
        <v>470</v>
      </c>
      <c r="H333" s="17"/>
      <c r="I333" s="17"/>
      <c r="J333" s="24">
        <v>1374.88</v>
      </c>
      <c r="K333" s="17"/>
      <c r="L333" s="31"/>
      <c r="M333" s="34">
        <f t="shared" si="5"/>
        <v>98.2057142857143</v>
      </c>
    </row>
    <row r="334" spans="2:13" ht="16.5" customHeight="1">
      <c r="B334" s="7"/>
      <c r="C334" s="16"/>
      <c r="D334" s="16"/>
      <c r="E334" s="8" t="s">
        <v>178</v>
      </c>
      <c r="F334" s="9" t="s">
        <v>179</v>
      </c>
      <c r="G334" s="17" t="s">
        <v>62</v>
      </c>
      <c r="H334" s="17"/>
      <c r="I334" s="17"/>
      <c r="J334" s="24">
        <v>450</v>
      </c>
      <c r="K334" s="17"/>
      <c r="L334" s="31"/>
      <c r="M334" s="34">
        <f t="shared" si="5"/>
        <v>22.5</v>
      </c>
    </row>
    <row r="335" spans="2:13" ht="30" customHeight="1">
      <c r="B335" s="4"/>
      <c r="C335" s="14" t="s">
        <v>471</v>
      </c>
      <c r="D335" s="14"/>
      <c r="E335" s="5"/>
      <c r="F335" s="6" t="s">
        <v>472</v>
      </c>
      <c r="G335" s="15" t="s">
        <v>473</v>
      </c>
      <c r="H335" s="15"/>
      <c r="I335" s="15"/>
      <c r="J335" s="22">
        <f>SUM(J336:L351)</f>
        <v>4229963.140000001</v>
      </c>
      <c r="K335" s="15"/>
      <c r="L335" s="30"/>
      <c r="M335" s="34">
        <f t="shared" si="5"/>
        <v>97.4870509333948</v>
      </c>
    </row>
    <row r="336" spans="2:13" ht="39" customHeight="1">
      <c r="B336" s="7"/>
      <c r="C336" s="16"/>
      <c r="D336" s="16"/>
      <c r="E336" s="8" t="s">
        <v>244</v>
      </c>
      <c r="F336" s="9" t="s">
        <v>245</v>
      </c>
      <c r="G336" s="17" t="s">
        <v>474</v>
      </c>
      <c r="H336" s="17"/>
      <c r="I336" s="17"/>
      <c r="J336" s="24">
        <v>17221.16</v>
      </c>
      <c r="K336" s="17"/>
      <c r="L336" s="31"/>
      <c r="M336" s="34">
        <f t="shared" si="5"/>
        <v>93.08735135135136</v>
      </c>
    </row>
    <row r="337" spans="2:13" ht="16.5" customHeight="1">
      <c r="B337" s="7"/>
      <c r="C337" s="16"/>
      <c r="D337" s="16"/>
      <c r="E337" s="8" t="s">
        <v>143</v>
      </c>
      <c r="F337" s="9" t="s">
        <v>144</v>
      </c>
      <c r="G337" s="17" t="s">
        <v>119</v>
      </c>
      <c r="H337" s="17"/>
      <c r="I337" s="17"/>
      <c r="J337" s="23">
        <v>500</v>
      </c>
      <c r="K337" s="17"/>
      <c r="L337" s="31"/>
      <c r="M337" s="34">
        <f t="shared" si="5"/>
        <v>100</v>
      </c>
    </row>
    <row r="338" spans="2:13" ht="16.5" customHeight="1">
      <c r="B338" s="7"/>
      <c r="C338" s="16"/>
      <c r="D338" s="16"/>
      <c r="E338" s="8" t="s">
        <v>457</v>
      </c>
      <c r="F338" s="9" t="s">
        <v>458</v>
      </c>
      <c r="G338" s="17" t="s">
        <v>475</v>
      </c>
      <c r="H338" s="17"/>
      <c r="I338" s="17"/>
      <c r="J338" s="24">
        <v>3987967.86</v>
      </c>
      <c r="K338" s="17"/>
      <c r="L338" s="31"/>
      <c r="M338" s="34">
        <f t="shared" si="5"/>
        <v>97.89282907155709</v>
      </c>
    </row>
    <row r="339" spans="2:13" ht="16.5" customHeight="1">
      <c r="B339" s="7"/>
      <c r="C339" s="16"/>
      <c r="D339" s="16"/>
      <c r="E339" s="8" t="s">
        <v>126</v>
      </c>
      <c r="F339" s="9" t="s">
        <v>127</v>
      </c>
      <c r="G339" s="17" t="s">
        <v>476</v>
      </c>
      <c r="H339" s="17"/>
      <c r="I339" s="17"/>
      <c r="J339" s="24">
        <v>79237.37</v>
      </c>
      <c r="K339" s="17"/>
      <c r="L339" s="31"/>
      <c r="M339" s="34">
        <f t="shared" si="5"/>
        <v>99.999204926929</v>
      </c>
    </row>
    <row r="340" spans="2:13" ht="16.5" customHeight="1">
      <c r="B340" s="7"/>
      <c r="C340" s="16"/>
      <c r="D340" s="16"/>
      <c r="E340" s="8" t="s">
        <v>146</v>
      </c>
      <c r="F340" s="9" t="s">
        <v>147</v>
      </c>
      <c r="G340" s="17" t="s">
        <v>477</v>
      </c>
      <c r="H340" s="17"/>
      <c r="I340" s="17"/>
      <c r="J340" s="24">
        <v>6704.77</v>
      </c>
      <c r="K340" s="17"/>
      <c r="L340" s="31"/>
      <c r="M340" s="34">
        <f t="shared" si="5"/>
        <v>99.9965697240865</v>
      </c>
    </row>
    <row r="341" spans="2:13" ht="16.5" customHeight="1">
      <c r="B341" s="7"/>
      <c r="C341" s="16"/>
      <c r="D341" s="16"/>
      <c r="E341" s="8" t="s">
        <v>26</v>
      </c>
      <c r="F341" s="9" t="s">
        <v>27</v>
      </c>
      <c r="G341" s="17" t="s">
        <v>478</v>
      </c>
      <c r="H341" s="17"/>
      <c r="I341" s="17"/>
      <c r="J341" s="24">
        <v>99825.12</v>
      </c>
      <c r="K341" s="17"/>
      <c r="L341" s="31"/>
      <c r="M341" s="34">
        <f t="shared" si="5"/>
        <v>88.41906111603188</v>
      </c>
    </row>
    <row r="342" spans="2:13" ht="16.5" customHeight="1">
      <c r="B342" s="7"/>
      <c r="C342" s="16"/>
      <c r="D342" s="16"/>
      <c r="E342" s="8" t="s">
        <v>29</v>
      </c>
      <c r="F342" s="9" t="s">
        <v>30</v>
      </c>
      <c r="G342" s="17" t="s">
        <v>479</v>
      </c>
      <c r="H342" s="17"/>
      <c r="I342" s="17"/>
      <c r="J342" s="24">
        <v>2093.36</v>
      </c>
      <c r="K342" s="17"/>
      <c r="L342" s="31"/>
      <c r="M342" s="34">
        <f t="shared" si="5"/>
        <v>99.92171837708831</v>
      </c>
    </row>
    <row r="343" spans="2:13" ht="16.5" customHeight="1">
      <c r="B343" s="7"/>
      <c r="C343" s="16"/>
      <c r="D343" s="16"/>
      <c r="E343" s="8" t="s">
        <v>35</v>
      </c>
      <c r="F343" s="9" t="s">
        <v>36</v>
      </c>
      <c r="G343" s="17" t="s">
        <v>480</v>
      </c>
      <c r="H343" s="17"/>
      <c r="I343" s="17"/>
      <c r="J343" s="24">
        <v>6933.28</v>
      </c>
      <c r="K343" s="17"/>
      <c r="L343" s="31"/>
      <c r="M343" s="34">
        <f t="shared" si="5"/>
        <v>65.48243294295429</v>
      </c>
    </row>
    <row r="344" spans="2:13" ht="16.5" customHeight="1">
      <c r="B344" s="7"/>
      <c r="C344" s="16"/>
      <c r="D344" s="16"/>
      <c r="E344" s="8" t="s">
        <v>88</v>
      </c>
      <c r="F344" s="9" t="s">
        <v>89</v>
      </c>
      <c r="G344" s="17" t="s">
        <v>481</v>
      </c>
      <c r="H344" s="17"/>
      <c r="I344" s="17"/>
      <c r="J344" s="24">
        <v>2238.61</v>
      </c>
      <c r="K344" s="17"/>
      <c r="L344" s="31"/>
      <c r="M344" s="34">
        <f t="shared" si="5"/>
        <v>47.782497331910356</v>
      </c>
    </row>
    <row r="345" spans="2:13" ht="16.5" customHeight="1">
      <c r="B345" s="7"/>
      <c r="C345" s="16"/>
      <c r="D345" s="16"/>
      <c r="E345" s="8" t="s">
        <v>38</v>
      </c>
      <c r="F345" s="9" t="s">
        <v>39</v>
      </c>
      <c r="G345" s="17" t="s">
        <v>482</v>
      </c>
      <c r="H345" s="17"/>
      <c r="I345" s="17"/>
      <c r="J345" s="24">
        <v>12343.13</v>
      </c>
      <c r="K345" s="17"/>
      <c r="L345" s="31"/>
      <c r="M345" s="34">
        <f t="shared" si="5"/>
        <v>99.37307785202479</v>
      </c>
    </row>
    <row r="346" spans="2:13" ht="19.5" customHeight="1">
      <c r="B346" s="7"/>
      <c r="C346" s="16"/>
      <c r="D346" s="16"/>
      <c r="E346" s="8" t="s">
        <v>168</v>
      </c>
      <c r="F346" s="9" t="s">
        <v>169</v>
      </c>
      <c r="G346" s="17" t="s">
        <v>483</v>
      </c>
      <c r="H346" s="17"/>
      <c r="I346" s="17"/>
      <c r="J346" s="24">
        <v>1123</v>
      </c>
      <c r="K346" s="17"/>
      <c r="L346" s="31"/>
      <c r="M346" s="34">
        <f t="shared" si="5"/>
        <v>62.63245956497491</v>
      </c>
    </row>
    <row r="347" spans="2:13" ht="16.5" customHeight="1">
      <c r="B347" s="7"/>
      <c r="C347" s="16"/>
      <c r="D347" s="16"/>
      <c r="E347" s="8" t="s">
        <v>137</v>
      </c>
      <c r="F347" s="9" t="s">
        <v>138</v>
      </c>
      <c r="G347" s="17" t="s">
        <v>484</v>
      </c>
      <c r="H347" s="17"/>
      <c r="I347" s="17"/>
      <c r="J347" s="23">
        <v>205.37</v>
      </c>
      <c r="K347" s="17"/>
      <c r="L347" s="31"/>
      <c r="M347" s="34">
        <f t="shared" si="5"/>
        <v>63.3858024691358</v>
      </c>
    </row>
    <row r="348" spans="2:13" ht="16.5" customHeight="1">
      <c r="B348" s="7"/>
      <c r="C348" s="16"/>
      <c r="D348" s="16"/>
      <c r="E348" s="8" t="s">
        <v>172</v>
      </c>
      <c r="F348" s="9" t="s">
        <v>173</v>
      </c>
      <c r="G348" s="17" t="s">
        <v>485</v>
      </c>
      <c r="H348" s="17"/>
      <c r="I348" s="17"/>
      <c r="J348" s="24">
        <v>3281.79</v>
      </c>
      <c r="K348" s="17"/>
      <c r="L348" s="31"/>
      <c r="M348" s="34">
        <f t="shared" si="5"/>
        <v>99.99360146252285</v>
      </c>
    </row>
    <row r="349" spans="2:13" ht="16.5" customHeight="1">
      <c r="B349" s="7"/>
      <c r="C349" s="16"/>
      <c r="D349" s="16"/>
      <c r="E349" s="8" t="s">
        <v>175</v>
      </c>
      <c r="F349" s="9" t="s">
        <v>176</v>
      </c>
      <c r="G349" s="17" t="s">
        <v>486</v>
      </c>
      <c r="H349" s="17"/>
      <c r="I349" s="17"/>
      <c r="J349" s="24">
        <v>6915.54</v>
      </c>
      <c r="K349" s="17"/>
      <c r="L349" s="31"/>
      <c r="M349" s="34">
        <f t="shared" si="5"/>
        <v>92.2072</v>
      </c>
    </row>
    <row r="350" spans="2:13" ht="16.5" customHeight="1">
      <c r="B350" s="7"/>
      <c r="C350" s="16"/>
      <c r="D350" s="16"/>
      <c r="E350" s="8" t="s">
        <v>487</v>
      </c>
      <c r="F350" s="9" t="s">
        <v>488</v>
      </c>
      <c r="G350" s="17" t="s">
        <v>177</v>
      </c>
      <c r="H350" s="17"/>
      <c r="I350" s="17"/>
      <c r="J350" s="24">
        <v>1613.78</v>
      </c>
      <c r="K350" s="17"/>
      <c r="L350" s="31"/>
      <c r="M350" s="34">
        <f t="shared" si="5"/>
        <v>70.16434782608695</v>
      </c>
    </row>
    <row r="351" spans="2:13" ht="16.5" customHeight="1">
      <c r="B351" s="7"/>
      <c r="C351" s="16"/>
      <c r="D351" s="16"/>
      <c r="E351" s="8" t="s">
        <v>178</v>
      </c>
      <c r="F351" s="9" t="s">
        <v>179</v>
      </c>
      <c r="G351" s="17" t="s">
        <v>489</v>
      </c>
      <c r="H351" s="17"/>
      <c r="I351" s="17"/>
      <c r="J351" s="24">
        <v>1759</v>
      </c>
      <c r="K351" s="17"/>
      <c r="L351" s="31"/>
      <c r="M351" s="34">
        <f t="shared" si="5"/>
        <v>74.56549385332768</v>
      </c>
    </row>
    <row r="352" spans="2:13" ht="30" customHeight="1">
      <c r="B352" s="4"/>
      <c r="C352" s="14" t="s">
        <v>490</v>
      </c>
      <c r="D352" s="14"/>
      <c r="E352" s="5"/>
      <c r="F352" s="6" t="s">
        <v>491</v>
      </c>
      <c r="G352" s="15" t="s">
        <v>492</v>
      </c>
      <c r="H352" s="15"/>
      <c r="I352" s="15"/>
      <c r="J352" s="22">
        <f>SUM(J353)</f>
        <v>22482.28</v>
      </c>
      <c r="K352" s="15"/>
      <c r="L352" s="30"/>
      <c r="M352" s="34">
        <f t="shared" si="5"/>
        <v>88.92251710635605</v>
      </c>
    </row>
    <row r="353" spans="2:13" ht="16.5" customHeight="1">
      <c r="B353" s="7"/>
      <c r="C353" s="16"/>
      <c r="D353" s="16"/>
      <c r="E353" s="8" t="s">
        <v>493</v>
      </c>
      <c r="F353" s="9" t="s">
        <v>494</v>
      </c>
      <c r="G353" s="17" t="s">
        <v>492</v>
      </c>
      <c r="H353" s="17"/>
      <c r="I353" s="17"/>
      <c r="J353" s="24">
        <v>22482.28</v>
      </c>
      <c r="K353" s="17"/>
      <c r="L353" s="31"/>
      <c r="M353" s="34">
        <f t="shared" si="5"/>
        <v>88.92251710635605</v>
      </c>
    </row>
    <row r="354" spans="2:13" ht="19.5" customHeight="1">
      <c r="B354" s="4"/>
      <c r="C354" s="14" t="s">
        <v>495</v>
      </c>
      <c r="D354" s="14"/>
      <c r="E354" s="5"/>
      <c r="F354" s="6" t="s">
        <v>496</v>
      </c>
      <c r="G354" s="15" t="s">
        <v>497</v>
      </c>
      <c r="H354" s="15"/>
      <c r="I354" s="15"/>
      <c r="J354" s="22">
        <f>SUM(J355:L356)</f>
        <v>438138</v>
      </c>
      <c r="K354" s="15"/>
      <c r="L354" s="30"/>
      <c r="M354" s="34">
        <f t="shared" si="5"/>
        <v>97.10462276319697</v>
      </c>
    </row>
    <row r="355" spans="2:13" ht="16.5" customHeight="1">
      <c r="B355" s="7"/>
      <c r="C355" s="16"/>
      <c r="D355" s="16"/>
      <c r="E355" s="8" t="s">
        <v>457</v>
      </c>
      <c r="F355" s="9" t="s">
        <v>458</v>
      </c>
      <c r="G355" s="17" t="s">
        <v>498</v>
      </c>
      <c r="H355" s="17"/>
      <c r="I355" s="17"/>
      <c r="J355" s="24">
        <v>417936</v>
      </c>
      <c r="K355" s="17"/>
      <c r="L355" s="31"/>
      <c r="M355" s="34">
        <f t="shared" si="5"/>
        <v>96.96890951276103</v>
      </c>
    </row>
    <row r="356" spans="2:13" ht="16.5" customHeight="1">
      <c r="B356" s="7"/>
      <c r="C356" s="16"/>
      <c r="D356" s="16"/>
      <c r="E356" s="8" t="s">
        <v>499</v>
      </c>
      <c r="F356" s="9" t="s">
        <v>458</v>
      </c>
      <c r="G356" s="17" t="s">
        <v>500</v>
      </c>
      <c r="H356" s="17"/>
      <c r="I356" s="17"/>
      <c r="J356" s="24">
        <v>20202</v>
      </c>
      <c r="K356" s="17"/>
      <c r="L356" s="31"/>
      <c r="M356" s="34">
        <f t="shared" si="5"/>
        <v>100</v>
      </c>
    </row>
    <row r="357" spans="2:13" ht="16.5" customHeight="1">
      <c r="B357" s="4"/>
      <c r="C357" s="14" t="s">
        <v>501</v>
      </c>
      <c r="D357" s="14"/>
      <c r="E357" s="5"/>
      <c r="F357" s="6" t="s">
        <v>502</v>
      </c>
      <c r="G357" s="15" t="s">
        <v>503</v>
      </c>
      <c r="H357" s="15"/>
      <c r="I357" s="15"/>
      <c r="J357" s="22">
        <f>SUM(J358)</f>
        <v>143220.52</v>
      </c>
      <c r="K357" s="15"/>
      <c r="L357" s="30"/>
      <c r="M357" s="34">
        <f t="shared" si="5"/>
        <v>95.48034666666666</v>
      </c>
    </row>
    <row r="358" spans="2:13" ht="16.5" customHeight="1">
      <c r="B358" s="7"/>
      <c r="C358" s="16"/>
      <c r="D358" s="16"/>
      <c r="E358" s="8" t="s">
        <v>457</v>
      </c>
      <c r="F358" s="9" t="s">
        <v>458</v>
      </c>
      <c r="G358" s="17" t="s">
        <v>503</v>
      </c>
      <c r="H358" s="17"/>
      <c r="I358" s="17"/>
      <c r="J358" s="24">
        <v>143220.52</v>
      </c>
      <c r="K358" s="17"/>
      <c r="L358" s="31"/>
      <c r="M358" s="34">
        <f t="shared" si="5"/>
        <v>95.48034666666666</v>
      </c>
    </row>
    <row r="359" spans="2:13" ht="16.5" customHeight="1">
      <c r="B359" s="4"/>
      <c r="C359" s="14" t="s">
        <v>504</v>
      </c>
      <c r="D359" s="14"/>
      <c r="E359" s="5"/>
      <c r="F359" s="6" t="s">
        <v>505</v>
      </c>
      <c r="G359" s="15" t="s">
        <v>506</v>
      </c>
      <c r="H359" s="15"/>
      <c r="I359" s="15"/>
      <c r="J359" s="22">
        <f>SUM(J360)</f>
        <v>206607.77</v>
      </c>
      <c r="K359" s="15"/>
      <c r="L359" s="30"/>
      <c r="M359" s="34">
        <f t="shared" si="5"/>
        <v>99.99988867807636</v>
      </c>
    </row>
    <row r="360" spans="2:13" ht="16.5" customHeight="1">
      <c r="B360" s="7"/>
      <c r="C360" s="16"/>
      <c r="D360" s="16"/>
      <c r="E360" s="8" t="s">
        <v>457</v>
      </c>
      <c r="F360" s="9" t="s">
        <v>458</v>
      </c>
      <c r="G360" s="17" t="s">
        <v>506</v>
      </c>
      <c r="H360" s="17"/>
      <c r="I360" s="17"/>
      <c r="J360" s="24">
        <v>206607.77</v>
      </c>
      <c r="K360" s="17"/>
      <c r="L360" s="31"/>
      <c r="M360" s="34">
        <f t="shared" si="5"/>
        <v>99.99988867807636</v>
      </c>
    </row>
    <row r="361" spans="2:13" ht="16.5" customHeight="1">
      <c r="B361" s="4"/>
      <c r="C361" s="14" t="s">
        <v>507</v>
      </c>
      <c r="D361" s="14"/>
      <c r="E361" s="5"/>
      <c r="F361" s="6" t="s">
        <v>508</v>
      </c>
      <c r="G361" s="15" t="s">
        <v>509</v>
      </c>
      <c r="H361" s="15"/>
      <c r="I361" s="15"/>
      <c r="J361" s="22">
        <f>SUM(J362:L378)</f>
        <v>765407.8800000001</v>
      </c>
      <c r="K361" s="15"/>
      <c r="L361" s="30"/>
      <c r="M361" s="34">
        <f t="shared" si="5"/>
        <v>91.9917167443873</v>
      </c>
    </row>
    <row r="362" spans="2:13" ht="16.5" customHeight="1">
      <c r="B362" s="7"/>
      <c r="C362" s="16"/>
      <c r="D362" s="16"/>
      <c r="E362" s="8" t="s">
        <v>143</v>
      </c>
      <c r="F362" s="9" t="s">
        <v>144</v>
      </c>
      <c r="G362" s="17" t="s">
        <v>510</v>
      </c>
      <c r="H362" s="17"/>
      <c r="I362" s="17"/>
      <c r="J362" s="24">
        <v>3007.77</v>
      </c>
      <c r="K362" s="17"/>
      <c r="L362" s="31"/>
      <c r="M362" s="34">
        <f t="shared" si="5"/>
        <v>99.99235372340426</v>
      </c>
    </row>
    <row r="363" spans="2:13" ht="16.5" customHeight="1">
      <c r="B363" s="7"/>
      <c r="C363" s="16"/>
      <c r="D363" s="16"/>
      <c r="E363" s="8" t="s">
        <v>126</v>
      </c>
      <c r="F363" s="9" t="s">
        <v>127</v>
      </c>
      <c r="G363" s="17" t="s">
        <v>511</v>
      </c>
      <c r="H363" s="17"/>
      <c r="I363" s="17"/>
      <c r="J363" s="24">
        <v>515340.07</v>
      </c>
      <c r="K363" s="17"/>
      <c r="L363" s="31"/>
      <c r="M363" s="34">
        <f t="shared" si="5"/>
        <v>98.54292297690071</v>
      </c>
    </row>
    <row r="364" spans="2:13" ht="16.5" customHeight="1">
      <c r="B364" s="7"/>
      <c r="C364" s="16"/>
      <c r="D364" s="16"/>
      <c r="E364" s="8" t="s">
        <v>146</v>
      </c>
      <c r="F364" s="9" t="s">
        <v>147</v>
      </c>
      <c r="G364" s="17" t="s">
        <v>512</v>
      </c>
      <c r="H364" s="17"/>
      <c r="I364" s="17"/>
      <c r="J364" s="24">
        <v>43842.49</v>
      </c>
      <c r="K364" s="17"/>
      <c r="L364" s="31"/>
      <c r="M364" s="34">
        <f t="shared" si="5"/>
        <v>96.14581140350876</v>
      </c>
    </row>
    <row r="365" spans="2:13" ht="16.5" customHeight="1">
      <c r="B365" s="7"/>
      <c r="C365" s="16"/>
      <c r="D365" s="16"/>
      <c r="E365" s="8" t="s">
        <v>26</v>
      </c>
      <c r="F365" s="9" t="s">
        <v>27</v>
      </c>
      <c r="G365" s="17" t="s">
        <v>513</v>
      </c>
      <c r="H365" s="17"/>
      <c r="I365" s="17"/>
      <c r="J365" s="24">
        <v>95834.14</v>
      </c>
      <c r="K365" s="17"/>
      <c r="L365" s="31"/>
      <c r="M365" s="34">
        <f t="shared" si="5"/>
        <v>90.40956603773584</v>
      </c>
    </row>
    <row r="366" spans="2:13" ht="16.5" customHeight="1">
      <c r="B366" s="7"/>
      <c r="C366" s="16"/>
      <c r="D366" s="16"/>
      <c r="E366" s="8" t="s">
        <v>29</v>
      </c>
      <c r="F366" s="9" t="s">
        <v>30</v>
      </c>
      <c r="G366" s="17" t="s">
        <v>514</v>
      </c>
      <c r="H366" s="17"/>
      <c r="I366" s="17"/>
      <c r="J366" s="24">
        <v>7521.28</v>
      </c>
      <c r="K366" s="17"/>
      <c r="L366" s="31"/>
      <c r="M366" s="34">
        <f t="shared" si="5"/>
        <v>50.81945945945946</v>
      </c>
    </row>
    <row r="367" spans="2:13" ht="16.5" customHeight="1">
      <c r="B367" s="7"/>
      <c r="C367" s="16"/>
      <c r="D367" s="16"/>
      <c r="E367" s="8" t="s">
        <v>32</v>
      </c>
      <c r="F367" s="9" t="s">
        <v>33</v>
      </c>
      <c r="G367" s="17" t="s">
        <v>379</v>
      </c>
      <c r="H367" s="17"/>
      <c r="I367" s="17"/>
      <c r="J367" s="24">
        <v>2200</v>
      </c>
      <c r="K367" s="17"/>
      <c r="L367" s="31"/>
      <c r="M367" s="34">
        <f t="shared" si="5"/>
        <v>100</v>
      </c>
    </row>
    <row r="368" spans="2:13" ht="16.5" customHeight="1">
      <c r="B368" s="7"/>
      <c r="C368" s="16"/>
      <c r="D368" s="16"/>
      <c r="E368" s="8" t="s">
        <v>35</v>
      </c>
      <c r="F368" s="9" t="s">
        <v>36</v>
      </c>
      <c r="G368" s="17" t="s">
        <v>515</v>
      </c>
      <c r="H368" s="17"/>
      <c r="I368" s="17"/>
      <c r="J368" s="24">
        <v>38149.46</v>
      </c>
      <c r="K368" s="17"/>
      <c r="L368" s="31"/>
      <c r="M368" s="34">
        <f t="shared" si="5"/>
        <v>88.06431209602954</v>
      </c>
    </row>
    <row r="369" spans="2:13" ht="16.5" customHeight="1">
      <c r="B369" s="7"/>
      <c r="C369" s="16"/>
      <c r="D369" s="16"/>
      <c r="E369" s="8" t="s">
        <v>88</v>
      </c>
      <c r="F369" s="9" t="s">
        <v>89</v>
      </c>
      <c r="G369" s="17" t="s">
        <v>327</v>
      </c>
      <c r="H369" s="17"/>
      <c r="I369" s="17"/>
      <c r="J369" s="24">
        <v>8750.32</v>
      </c>
      <c r="K369" s="17"/>
      <c r="L369" s="31"/>
      <c r="M369" s="34">
        <f t="shared" si="5"/>
        <v>58.33546666666667</v>
      </c>
    </row>
    <row r="370" spans="2:13" ht="16.5" customHeight="1">
      <c r="B370" s="7"/>
      <c r="C370" s="16"/>
      <c r="D370" s="16"/>
      <c r="E370" s="8" t="s">
        <v>160</v>
      </c>
      <c r="F370" s="9" t="s">
        <v>161</v>
      </c>
      <c r="G370" s="17" t="s">
        <v>516</v>
      </c>
      <c r="H370" s="17"/>
      <c r="I370" s="17"/>
      <c r="J370" s="23">
        <v>483</v>
      </c>
      <c r="K370" s="17"/>
      <c r="L370" s="31"/>
      <c r="M370" s="34">
        <f t="shared" si="5"/>
        <v>77.28</v>
      </c>
    </row>
    <row r="371" spans="2:13" ht="16.5" customHeight="1">
      <c r="B371" s="7"/>
      <c r="C371" s="16"/>
      <c r="D371" s="16"/>
      <c r="E371" s="8" t="s">
        <v>38</v>
      </c>
      <c r="F371" s="9" t="s">
        <v>39</v>
      </c>
      <c r="G371" s="17" t="s">
        <v>517</v>
      </c>
      <c r="H371" s="17"/>
      <c r="I371" s="17"/>
      <c r="J371" s="24">
        <v>25925.79</v>
      </c>
      <c r="K371" s="17"/>
      <c r="L371" s="31"/>
      <c r="M371" s="34">
        <f t="shared" si="5"/>
        <v>52.909775510204085</v>
      </c>
    </row>
    <row r="372" spans="2:13" ht="16.5" customHeight="1">
      <c r="B372" s="7"/>
      <c r="C372" s="16"/>
      <c r="D372" s="16"/>
      <c r="E372" s="8" t="s">
        <v>163</v>
      </c>
      <c r="F372" s="9" t="s">
        <v>164</v>
      </c>
      <c r="G372" s="17" t="s">
        <v>205</v>
      </c>
      <c r="H372" s="17"/>
      <c r="I372" s="17"/>
      <c r="J372" s="23">
        <v>588</v>
      </c>
      <c r="K372" s="17"/>
      <c r="L372" s="31"/>
      <c r="M372" s="34">
        <f t="shared" si="5"/>
        <v>98</v>
      </c>
    </row>
    <row r="373" spans="2:13" ht="19.5" customHeight="1">
      <c r="B373" s="7"/>
      <c r="C373" s="16"/>
      <c r="D373" s="16"/>
      <c r="E373" s="8" t="s">
        <v>165</v>
      </c>
      <c r="F373" s="9" t="s">
        <v>166</v>
      </c>
      <c r="G373" s="17" t="s">
        <v>105</v>
      </c>
      <c r="H373" s="17"/>
      <c r="I373" s="17"/>
      <c r="J373" s="24">
        <v>777.02</v>
      </c>
      <c r="K373" s="17"/>
      <c r="L373" s="31"/>
      <c r="M373" s="34">
        <f t="shared" si="5"/>
        <v>77.702</v>
      </c>
    </row>
    <row r="374" spans="2:13" ht="19.5" customHeight="1">
      <c r="B374" s="7"/>
      <c r="C374" s="16"/>
      <c r="D374" s="16"/>
      <c r="E374" s="8" t="s">
        <v>168</v>
      </c>
      <c r="F374" s="9" t="s">
        <v>169</v>
      </c>
      <c r="G374" s="17" t="s">
        <v>68</v>
      </c>
      <c r="H374" s="17"/>
      <c r="I374" s="17"/>
      <c r="J374" s="24">
        <v>2018.88</v>
      </c>
      <c r="K374" s="17"/>
      <c r="L374" s="31"/>
      <c r="M374" s="34">
        <f t="shared" si="5"/>
        <v>40.3776</v>
      </c>
    </row>
    <row r="375" spans="2:13" ht="16.5" customHeight="1">
      <c r="B375" s="7"/>
      <c r="C375" s="16"/>
      <c r="D375" s="16"/>
      <c r="E375" s="8" t="s">
        <v>137</v>
      </c>
      <c r="F375" s="9" t="s">
        <v>138</v>
      </c>
      <c r="G375" s="17" t="s">
        <v>62</v>
      </c>
      <c r="H375" s="17"/>
      <c r="I375" s="17"/>
      <c r="J375" s="24">
        <v>1168.54</v>
      </c>
      <c r="K375" s="17"/>
      <c r="L375" s="31"/>
      <c r="M375" s="34">
        <f t="shared" si="5"/>
        <v>58.42699999999999</v>
      </c>
    </row>
    <row r="376" spans="2:13" ht="16.5" customHeight="1">
      <c r="B376" s="7"/>
      <c r="C376" s="16"/>
      <c r="D376" s="16"/>
      <c r="E376" s="8" t="s">
        <v>41</v>
      </c>
      <c r="F376" s="9" t="s">
        <v>42</v>
      </c>
      <c r="G376" s="17" t="s">
        <v>399</v>
      </c>
      <c r="H376" s="17"/>
      <c r="I376" s="17"/>
      <c r="J376" s="23">
        <v>544</v>
      </c>
      <c r="K376" s="17"/>
      <c r="L376" s="31"/>
      <c r="M376" s="34">
        <f t="shared" si="5"/>
        <v>77.71428571428571</v>
      </c>
    </row>
    <row r="377" spans="2:13" ht="16.5" customHeight="1">
      <c r="B377" s="7"/>
      <c r="C377" s="16"/>
      <c r="D377" s="16"/>
      <c r="E377" s="8" t="s">
        <v>172</v>
      </c>
      <c r="F377" s="9" t="s">
        <v>173</v>
      </c>
      <c r="G377" s="17" t="s">
        <v>518</v>
      </c>
      <c r="H377" s="17"/>
      <c r="I377" s="17"/>
      <c r="J377" s="24">
        <v>16226.62</v>
      </c>
      <c r="K377" s="17"/>
      <c r="L377" s="31"/>
      <c r="M377" s="34">
        <f t="shared" si="5"/>
        <v>99.99765822394775</v>
      </c>
    </row>
    <row r="378" spans="2:13" ht="16.5" customHeight="1">
      <c r="B378" s="7"/>
      <c r="C378" s="16"/>
      <c r="D378" s="16"/>
      <c r="E378" s="8" t="s">
        <v>178</v>
      </c>
      <c r="F378" s="9" t="s">
        <v>179</v>
      </c>
      <c r="G378" s="17" t="s">
        <v>118</v>
      </c>
      <c r="H378" s="17"/>
      <c r="I378" s="17"/>
      <c r="J378" s="24">
        <v>3030.5</v>
      </c>
      <c r="K378" s="17"/>
      <c r="L378" s="31"/>
      <c r="M378" s="34">
        <f t="shared" si="5"/>
        <v>75.7625</v>
      </c>
    </row>
    <row r="379" spans="2:13" ht="16.5" customHeight="1">
      <c r="B379" s="4"/>
      <c r="C379" s="14" t="s">
        <v>519</v>
      </c>
      <c r="D379" s="14"/>
      <c r="E379" s="5"/>
      <c r="F379" s="6" t="s">
        <v>520</v>
      </c>
      <c r="G379" s="15" t="s">
        <v>521</v>
      </c>
      <c r="H379" s="15"/>
      <c r="I379" s="15"/>
      <c r="J379" s="22">
        <f>SUM(J380:L392)</f>
        <v>305293.4100000001</v>
      </c>
      <c r="K379" s="15"/>
      <c r="L379" s="30"/>
      <c r="M379" s="34">
        <f t="shared" si="5"/>
        <v>91.2413060370592</v>
      </c>
    </row>
    <row r="380" spans="2:13" ht="16.5" customHeight="1">
      <c r="B380" s="7"/>
      <c r="C380" s="16"/>
      <c r="D380" s="16"/>
      <c r="E380" s="8" t="s">
        <v>143</v>
      </c>
      <c r="F380" s="9" t="s">
        <v>144</v>
      </c>
      <c r="G380" s="17" t="s">
        <v>522</v>
      </c>
      <c r="H380" s="17"/>
      <c r="I380" s="17"/>
      <c r="J380" s="24">
        <v>3741.23</v>
      </c>
      <c r="K380" s="17"/>
      <c r="L380" s="31"/>
      <c r="M380" s="34">
        <f t="shared" si="5"/>
        <v>91.70827726014772</v>
      </c>
    </row>
    <row r="381" spans="2:13" ht="16.5" customHeight="1">
      <c r="B381" s="7"/>
      <c r="C381" s="16"/>
      <c r="D381" s="16"/>
      <c r="E381" s="8" t="s">
        <v>126</v>
      </c>
      <c r="F381" s="9" t="s">
        <v>127</v>
      </c>
      <c r="G381" s="17" t="s">
        <v>523</v>
      </c>
      <c r="H381" s="17"/>
      <c r="I381" s="17"/>
      <c r="J381" s="24">
        <v>214877.9</v>
      </c>
      <c r="K381" s="17"/>
      <c r="L381" s="31"/>
      <c r="M381" s="34">
        <f t="shared" si="5"/>
        <v>96.34816355368214</v>
      </c>
    </row>
    <row r="382" spans="2:13" ht="16.5" customHeight="1">
      <c r="B382" s="7"/>
      <c r="C382" s="16"/>
      <c r="D382" s="16"/>
      <c r="E382" s="8" t="s">
        <v>146</v>
      </c>
      <c r="F382" s="9" t="s">
        <v>147</v>
      </c>
      <c r="G382" s="17" t="s">
        <v>524</v>
      </c>
      <c r="H382" s="17"/>
      <c r="I382" s="17"/>
      <c r="J382" s="24">
        <v>17130.03</v>
      </c>
      <c r="K382" s="17"/>
      <c r="L382" s="31"/>
      <c r="M382" s="34">
        <f t="shared" si="5"/>
        <v>99.99556354377117</v>
      </c>
    </row>
    <row r="383" spans="2:13" ht="16.5" customHeight="1">
      <c r="B383" s="7"/>
      <c r="C383" s="16"/>
      <c r="D383" s="16"/>
      <c r="E383" s="8" t="s">
        <v>26</v>
      </c>
      <c r="F383" s="9" t="s">
        <v>27</v>
      </c>
      <c r="G383" s="17" t="s">
        <v>525</v>
      </c>
      <c r="H383" s="17"/>
      <c r="I383" s="17"/>
      <c r="J383" s="24">
        <v>37969.68</v>
      </c>
      <c r="K383" s="17"/>
      <c r="L383" s="31"/>
      <c r="M383" s="34">
        <f t="shared" si="5"/>
        <v>90.3745637135333</v>
      </c>
    </row>
    <row r="384" spans="2:13" ht="16.5" customHeight="1">
      <c r="B384" s="7"/>
      <c r="C384" s="16"/>
      <c r="D384" s="16"/>
      <c r="E384" s="8" t="s">
        <v>29</v>
      </c>
      <c r="F384" s="9" t="s">
        <v>30</v>
      </c>
      <c r="G384" s="17" t="s">
        <v>526</v>
      </c>
      <c r="H384" s="17"/>
      <c r="I384" s="17"/>
      <c r="J384" s="24">
        <v>2338.52</v>
      </c>
      <c r="K384" s="17"/>
      <c r="L384" s="31"/>
      <c r="M384" s="34">
        <f t="shared" si="5"/>
        <v>37.90686516067122</v>
      </c>
    </row>
    <row r="385" spans="2:13" ht="16.5" customHeight="1">
      <c r="B385" s="7"/>
      <c r="C385" s="16"/>
      <c r="D385" s="16"/>
      <c r="E385" s="8" t="s">
        <v>32</v>
      </c>
      <c r="F385" s="9" t="s">
        <v>33</v>
      </c>
      <c r="G385" s="17" t="s">
        <v>527</v>
      </c>
      <c r="H385" s="17"/>
      <c r="I385" s="17"/>
      <c r="J385" s="24">
        <v>15160</v>
      </c>
      <c r="K385" s="17"/>
      <c r="L385" s="31"/>
      <c r="M385" s="34">
        <f t="shared" si="5"/>
        <v>60.64000000000001</v>
      </c>
    </row>
    <row r="386" spans="2:13" ht="16.5" customHeight="1">
      <c r="B386" s="7"/>
      <c r="C386" s="16"/>
      <c r="D386" s="16"/>
      <c r="E386" s="8" t="s">
        <v>35</v>
      </c>
      <c r="F386" s="9" t="s">
        <v>36</v>
      </c>
      <c r="G386" s="17" t="s">
        <v>528</v>
      </c>
      <c r="H386" s="17"/>
      <c r="I386" s="17"/>
      <c r="J386" s="24">
        <v>2576.25</v>
      </c>
      <c r="K386" s="17"/>
      <c r="L386" s="31"/>
      <c r="M386" s="34">
        <f t="shared" si="5"/>
        <v>100</v>
      </c>
    </row>
    <row r="387" spans="2:13" ht="16.5" customHeight="1">
      <c r="B387" s="7"/>
      <c r="C387" s="16"/>
      <c r="D387" s="16"/>
      <c r="E387" s="8" t="s">
        <v>160</v>
      </c>
      <c r="F387" s="9" t="s">
        <v>161</v>
      </c>
      <c r="G387" s="17" t="s">
        <v>529</v>
      </c>
      <c r="H387" s="17"/>
      <c r="I387" s="17"/>
      <c r="J387" s="23">
        <v>262</v>
      </c>
      <c r="K387" s="17"/>
      <c r="L387" s="31"/>
      <c r="M387" s="34">
        <f t="shared" si="5"/>
        <v>41.853035143769965</v>
      </c>
    </row>
    <row r="388" spans="2:13" ht="16.5" customHeight="1">
      <c r="B388" s="7"/>
      <c r="C388" s="16"/>
      <c r="D388" s="16"/>
      <c r="E388" s="8" t="s">
        <v>38</v>
      </c>
      <c r="F388" s="9" t="s">
        <v>39</v>
      </c>
      <c r="G388" s="17" t="s">
        <v>378</v>
      </c>
      <c r="H388" s="17"/>
      <c r="I388" s="17"/>
      <c r="J388" s="23">
        <v>0</v>
      </c>
      <c r="K388" s="17"/>
      <c r="L388" s="31"/>
      <c r="M388" s="34">
        <f t="shared" si="5"/>
        <v>0</v>
      </c>
    </row>
    <row r="389" spans="2:13" ht="19.5" customHeight="1">
      <c r="B389" s="7"/>
      <c r="C389" s="16"/>
      <c r="D389" s="16"/>
      <c r="E389" s="8" t="s">
        <v>168</v>
      </c>
      <c r="F389" s="9" t="s">
        <v>169</v>
      </c>
      <c r="G389" s="17" t="s">
        <v>119</v>
      </c>
      <c r="H389" s="17"/>
      <c r="I389" s="17"/>
      <c r="J389" s="23">
        <v>500</v>
      </c>
      <c r="K389" s="17"/>
      <c r="L389" s="31"/>
      <c r="M389" s="34">
        <f aca="true" t="shared" si="6" ref="M389:M452">J389/G389*100</f>
        <v>100</v>
      </c>
    </row>
    <row r="390" spans="2:13" ht="16.5" customHeight="1">
      <c r="B390" s="7"/>
      <c r="C390" s="16"/>
      <c r="D390" s="16"/>
      <c r="E390" s="8" t="s">
        <v>137</v>
      </c>
      <c r="F390" s="9" t="s">
        <v>138</v>
      </c>
      <c r="G390" s="17" t="s">
        <v>530</v>
      </c>
      <c r="H390" s="17"/>
      <c r="I390" s="17"/>
      <c r="J390" s="24">
        <v>1800.4</v>
      </c>
      <c r="K390" s="17"/>
      <c r="L390" s="31"/>
      <c r="M390" s="34">
        <f t="shared" si="6"/>
        <v>88.1468788249694</v>
      </c>
    </row>
    <row r="391" spans="2:13" ht="16.5" customHeight="1">
      <c r="B391" s="7"/>
      <c r="C391" s="16"/>
      <c r="D391" s="16"/>
      <c r="E391" s="8" t="s">
        <v>172</v>
      </c>
      <c r="F391" s="9" t="s">
        <v>173</v>
      </c>
      <c r="G391" s="17" t="s">
        <v>531</v>
      </c>
      <c r="H391" s="17"/>
      <c r="I391" s="17"/>
      <c r="J391" s="24">
        <v>8937.4</v>
      </c>
      <c r="K391" s="17"/>
      <c r="L391" s="31"/>
      <c r="M391" s="34">
        <f t="shared" si="6"/>
        <v>81.69574382121891</v>
      </c>
    </row>
    <row r="392" spans="2:13" ht="16.5" customHeight="1">
      <c r="B392" s="7"/>
      <c r="C392" s="16"/>
      <c r="D392" s="16"/>
      <c r="E392" s="8" t="s">
        <v>178</v>
      </c>
      <c r="F392" s="9" t="s">
        <v>179</v>
      </c>
      <c r="G392" s="17" t="s">
        <v>424</v>
      </c>
      <c r="H392" s="17"/>
      <c r="I392" s="17"/>
      <c r="J392" s="23">
        <v>0</v>
      </c>
      <c r="K392" s="17"/>
      <c r="L392" s="31"/>
      <c r="M392" s="34">
        <f t="shared" si="6"/>
        <v>0</v>
      </c>
    </row>
    <row r="393" spans="2:13" ht="16.5" customHeight="1">
      <c r="B393" s="4"/>
      <c r="C393" s="14" t="s">
        <v>532</v>
      </c>
      <c r="D393" s="14"/>
      <c r="E393" s="5"/>
      <c r="F393" s="6" t="s">
        <v>21</v>
      </c>
      <c r="G393" s="15" t="s">
        <v>533</v>
      </c>
      <c r="H393" s="15"/>
      <c r="I393" s="15"/>
      <c r="J393" s="22">
        <f>SUM(J394:L399)</f>
        <v>372837.53</v>
      </c>
      <c r="K393" s="15"/>
      <c r="L393" s="30"/>
      <c r="M393" s="34">
        <f t="shared" si="6"/>
        <v>96.57402140577729</v>
      </c>
    </row>
    <row r="394" spans="2:13" ht="16.5" customHeight="1">
      <c r="B394" s="7"/>
      <c r="C394" s="16"/>
      <c r="D394" s="16"/>
      <c r="E394" s="8" t="s">
        <v>457</v>
      </c>
      <c r="F394" s="9" t="s">
        <v>458</v>
      </c>
      <c r="G394" s="17" t="s">
        <v>534</v>
      </c>
      <c r="H394" s="17"/>
      <c r="I394" s="17"/>
      <c r="J394" s="24">
        <v>370809.53</v>
      </c>
      <c r="K394" s="17"/>
      <c r="L394" s="31"/>
      <c r="M394" s="34">
        <f t="shared" si="6"/>
        <v>96.56498177083334</v>
      </c>
    </row>
    <row r="395" spans="2:13" ht="16.5" customHeight="1">
      <c r="B395" s="7"/>
      <c r="C395" s="16"/>
      <c r="D395" s="16"/>
      <c r="E395" s="8" t="s">
        <v>126</v>
      </c>
      <c r="F395" s="9" t="s">
        <v>127</v>
      </c>
      <c r="G395" s="17" t="s">
        <v>535</v>
      </c>
      <c r="H395" s="17"/>
      <c r="I395" s="17"/>
      <c r="J395" s="23">
        <v>672</v>
      </c>
      <c r="K395" s="17"/>
      <c r="L395" s="31"/>
      <c r="M395" s="34">
        <f t="shared" si="6"/>
        <v>100</v>
      </c>
    </row>
    <row r="396" spans="2:13" ht="16.5" customHeight="1">
      <c r="B396" s="7"/>
      <c r="C396" s="16"/>
      <c r="D396" s="16"/>
      <c r="E396" s="8" t="s">
        <v>35</v>
      </c>
      <c r="F396" s="9" t="s">
        <v>36</v>
      </c>
      <c r="G396" s="17" t="s">
        <v>424</v>
      </c>
      <c r="H396" s="17"/>
      <c r="I396" s="17"/>
      <c r="J396" s="23">
        <v>264</v>
      </c>
      <c r="K396" s="17"/>
      <c r="L396" s="31"/>
      <c r="M396" s="34">
        <f t="shared" si="6"/>
        <v>88</v>
      </c>
    </row>
    <row r="397" spans="2:13" ht="16.5" customHeight="1">
      <c r="B397" s="7"/>
      <c r="C397" s="16"/>
      <c r="D397" s="16"/>
      <c r="E397" s="8" t="s">
        <v>38</v>
      </c>
      <c r="F397" s="9" t="s">
        <v>39</v>
      </c>
      <c r="G397" s="17" t="s">
        <v>536</v>
      </c>
      <c r="H397" s="17"/>
      <c r="I397" s="17"/>
      <c r="J397" s="23">
        <v>692</v>
      </c>
      <c r="K397" s="17"/>
      <c r="L397" s="31"/>
      <c r="M397" s="34">
        <f t="shared" si="6"/>
        <v>100</v>
      </c>
    </row>
    <row r="398" spans="2:13" ht="19.5" customHeight="1">
      <c r="B398" s="7"/>
      <c r="C398" s="16"/>
      <c r="D398" s="16"/>
      <c r="E398" s="8" t="s">
        <v>168</v>
      </c>
      <c r="F398" s="9" t="s">
        <v>169</v>
      </c>
      <c r="G398" s="17" t="s">
        <v>424</v>
      </c>
      <c r="H398" s="17"/>
      <c r="I398" s="17"/>
      <c r="J398" s="23">
        <v>300</v>
      </c>
      <c r="K398" s="17"/>
      <c r="L398" s="31"/>
      <c r="M398" s="34">
        <f t="shared" si="6"/>
        <v>100</v>
      </c>
    </row>
    <row r="399" spans="2:13" ht="16.5" customHeight="1">
      <c r="B399" s="7"/>
      <c r="C399" s="16"/>
      <c r="D399" s="16"/>
      <c r="E399" s="8" t="s">
        <v>178</v>
      </c>
      <c r="F399" s="9" t="s">
        <v>179</v>
      </c>
      <c r="G399" s="17" t="s">
        <v>537</v>
      </c>
      <c r="H399" s="17"/>
      <c r="I399" s="17"/>
      <c r="J399" s="23">
        <v>100</v>
      </c>
      <c r="K399" s="17"/>
      <c r="L399" s="31"/>
      <c r="M399" s="34">
        <f t="shared" si="6"/>
        <v>100</v>
      </c>
    </row>
    <row r="400" spans="2:13" ht="16.5" customHeight="1">
      <c r="B400" s="2" t="s">
        <v>538</v>
      </c>
      <c r="C400" s="12"/>
      <c r="D400" s="12"/>
      <c r="E400" s="2"/>
      <c r="F400" s="3" t="s">
        <v>539</v>
      </c>
      <c r="G400" s="13" t="s">
        <v>540</v>
      </c>
      <c r="H400" s="13"/>
      <c r="I400" s="13"/>
      <c r="J400" s="21">
        <f>SUM(J401,J403,)</f>
        <v>195890.63</v>
      </c>
      <c r="K400" s="13"/>
      <c r="L400" s="29"/>
      <c r="M400" s="34">
        <f t="shared" si="6"/>
        <v>88.16039298283513</v>
      </c>
    </row>
    <row r="401" spans="2:13" ht="16.5" customHeight="1">
      <c r="B401" s="4"/>
      <c r="C401" s="14" t="s">
        <v>541</v>
      </c>
      <c r="D401" s="14"/>
      <c r="E401" s="5"/>
      <c r="F401" s="6" t="s">
        <v>542</v>
      </c>
      <c r="G401" s="15" t="s">
        <v>360</v>
      </c>
      <c r="H401" s="15"/>
      <c r="I401" s="15"/>
      <c r="J401" s="22">
        <f>SUM(J402)</f>
        <v>30000</v>
      </c>
      <c r="K401" s="15"/>
      <c r="L401" s="30"/>
      <c r="M401" s="34">
        <f t="shared" si="6"/>
        <v>60</v>
      </c>
    </row>
    <row r="402" spans="2:13" ht="19.5" customHeight="1">
      <c r="B402" s="7"/>
      <c r="C402" s="16"/>
      <c r="D402" s="16"/>
      <c r="E402" s="8" t="s">
        <v>285</v>
      </c>
      <c r="F402" s="9" t="s">
        <v>286</v>
      </c>
      <c r="G402" s="17" t="s">
        <v>360</v>
      </c>
      <c r="H402" s="17"/>
      <c r="I402" s="17"/>
      <c r="J402" s="24">
        <v>30000</v>
      </c>
      <c r="K402" s="17"/>
      <c r="L402" s="31"/>
      <c r="M402" s="34">
        <f t="shared" si="6"/>
        <v>60</v>
      </c>
    </row>
    <row r="403" spans="2:13" ht="16.5" customHeight="1">
      <c r="B403" s="4"/>
      <c r="C403" s="14" t="s">
        <v>543</v>
      </c>
      <c r="D403" s="14"/>
      <c r="E403" s="5"/>
      <c r="F403" s="6" t="s">
        <v>21</v>
      </c>
      <c r="G403" s="15" t="s">
        <v>544</v>
      </c>
      <c r="H403" s="15"/>
      <c r="I403" s="15"/>
      <c r="J403" s="22">
        <f>SUM(J404:L419)</f>
        <v>165890.63</v>
      </c>
      <c r="K403" s="15"/>
      <c r="L403" s="30"/>
      <c r="M403" s="34">
        <f t="shared" si="6"/>
        <v>96.33714096563259</v>
      </c>
    </row>
    <row r="404" spans="2:13" ht="16.5" customHeight="1">
      <c r="B404" s="7"/>
      <c r="C404" s="16"/>
      <c r="D404" s="16"/>
      <c r="E404" s="8" t="s">
        <v>289</v>
      </c>
      <c r="F404" s="9" t="s">
        <v>127</v>
      </c>
      <c r="G404" s="17" t="s">
        <v>545</v>
      </c>
      <c r="H404" s="17"/>
      <c r="I404" s="17"/>
      <c r="J404" s="24">
        <v>60918.82</v>
      </c>
      <c r="K404" s="17"/>
      <c r="L404" s="31"/>
      <c r="M404" s="34">
        <f t="shared" si="6"/>
        <v>98.58993592824741</v>
      </c>
    </row>
    <row r="405" spans="2:13" ht="16.5" customHeight="1">
      <c r="B405" s="7"/>
      <c r="C405" s="16"/>
      <c r="D405" s="16"/>
      <c r="E405" s="8" t="s">
        <v>291</v>
      </c>
      <c r="F405" s="9" t="s">
        <v>127</v>
      </c>
      <c r="G405" s="17" t="s">
        <v>546</v>
      </c>
      <c r="H405" s="17"/>
      <c r="I405" s="17"/>
      <c r="J405" s="24">
        <v>3225.08</v>
      </c>
      <c r="K405" s="17"/>
      <c r="L405" s="31"/>
      <c r="M405" s="34">
        <f t="shared" si="6"/>
        <v>98.58861291555215</v>
      </c>
    </row>
    <row r="406" spans="2:13" ht="16.5" customHeight="1">
      <c r="B406" s="7"/>
      <c r="C406" s="16"/>
      <c r="D406" s="16"/>
      <c r="E406" s="8" t="s">
        <v>547</v>
      </c>
      <c r="F406" s="9" t="s">
        <v>147</v>
      </c>
      <c r="G406" s="17" t="s">
        <v>548</v>
      </c>
      <c r="H406" s="17"/>
      <c r="I406" s="17"/>
      <c r="J406" s="24">
        <v>1663.68</v>
      </c>
      <c r="K406" s="17"/>
      <c r="L406" s="31"/>
      <c r="M406" s="34">
        <f t="shared" si="6"/>
        <v>76.17687056140882</v>
      </c>
    </row>
    <row r="407" spans="2:13" ht="16.5" customHeight="1">
      <c r="B407" s="7"/>
      <c r="C407" s="16"/>
      <c r="D407" s="16"/>
      <c r="E407" s="8" t="s">
        <v>549</v>
      </c>
      <c r="F407" s="9" t="s">
        <v>147</v>
      </c>
      <c r="G407" s="17" t="s">
        <v>550</v>
      </c>
      <c r="H407" s="17"/>
      <c r="I407" s="17"/>
      <c r="J407" s="23">
        <v>0</v>
      </c>
      <c r="K407" s="17"/>
      <c r="L407" s="31"/>
      <c r="M407" s="34">
        <f t="shared" si="6"/>
        <v>0</v>
      </c>
    </row>
    <row r="408" spans="2:13" ht="16.5" customHeight="1">
      <c r="B408" s="7"/>
      <c r="C408" s="16"/>
      <c r="D408" s="16"/>
      <c r="E408" s="8" t="s">
        <v>295</v>
      </c>
      <c r="F408" s="9" t="s">
        <v>27</v>
      </c>
      <c r="G408" s="17" t="s">
        <v>551</v>
      </c>
      <c r="H408" s="17"/>
      <c r="I408" s="17"/>
      <c r="J408" s="24">
        <v>10793.28</v>
      </c>
      <c r="K408" s="17"/>
      <c r="L408" s="31"/>
      <c r="M408" s="34">
        <f t="shared" si="6"/>
        <v>96.62851940085247</v>
      </c>
    </row>
    <row r="409" spans="2:13" ht="16.5" customHeight="1">
      <c r="B409" s="7"/>
      <c r="C409" s="16"/>
      <c r="D409" s="16"/>
      <c r="E409" s="8" t="s">
        <v>297</v>
      </c>
      <c r="F409" s="9" t="s">
        <v>27</v>
      </c>
      <c r="G409" s="17" t="s">
        <v>552</v>
      </c>
      <c r="H409" s="17"/>
      <c r="I409" s="17"/>
      <c r="J409" s="23">
        <v>556.1</v>
      </c>
      <c r="K409" s="17"/>
      <c r="L409" s="31"/>
      <c r="M409" s="34">
        <f t="shared" si="6"/>
        <v>94.03906316056481</v>
      </c>
    </row>
    <row r="410" spans="2:13" ht="16.5" customHeight="1">
      <c r="B410" s="7"/>
      <c r="C410" s="16"/>
      <c r="D410" s="16"/>
      <c r="E410" s="8" t="s">
        <v>300</v>
      </c>
      <c r="F410" s="9" t="s">
        <v>30</v>
      </c>
      <c r="G410" s="17" t="s">
        <v>553</v>
      </c>
      <c r="H410" s="17"/>
      <c r="I410" s="17"/>
      <c r="J410" s="24">
        <v>817.06</v>
      </c>
      <c r="K410" s="17"/>
      <c r="L410" s="31"/>
      <c r="M410" s="34">
        <f t="shared" si="6"/>
        <v>52.129695794201716</v>
      </c>
    </row>
    <row r="411" spans="2:13" ht="16.5" customHeight="1">
      <c r="B411" s="7"/>
      <c r="C411" s="16"/>
      <c r="D411" s="16"/>
      <c r="E411" s="8" t="s">
        <v>302</v>
      </c>
      <c r="F411" s="9" t="s">
        <v>30</v>
      </c>
      <c r="G411" s="17" t="s">
        <v>554</v>
      </c>
      <c r="H411" s="17"/>
      <c r="I411" s="17"/>
      <c r="J411" s="23">
        <v>42.24</v>
      </c>
      <c r="K411" s="17"/>
      <c r="L411" s="31"/>
      <c r="M411" s="34">
        <f t="shared" si="6"/>
        <v>50.90383224873464</v>
      </c>
    </row>
    <row r="412" spans="2:13" ht="16.5" customHeight="1">
      <c r="B412" s="7"/>
      <c r="C412" s="16"/>
      <c r="D412" s="16"/>
      <c r="E412" s="8" t="s">
        <v>305</v>
      </c>
      <c r="F412" s="9" t="s">
        <v>33</v>
      </c>
      <c r="G412" s="17" t="s">
        <v>555</v>
      </c>
      <c r="H412" s="17"/>
      <c r="I412" s="17"/>
      <c r="J412" s="24">
        <v>3646.93</v>
      </c>
      <c r="K412" s="17"/>
      <c r="L412" s="31"/>
      <c r="M412" s="34">
        <f t="shared" si="6"/>
        <v>100</v>
      </c>
    </row>
    <row r="413" spans="2:13" ht="16.5" customHeight="1">
      <c r="B413" s="7"/>
      <c r="C413" s="16"/>
      <c r="D413" s="16"/>
      <c r="E413" s="8" t="s">
        <v>307</v>
      </c>
      <c r="F413" s="9" t="s">
        <v>33</v>
      </c>
      <c r="G413" s="17" t="s">
        <v>556</v>
      </c>
      <c r="H413" s="17"/>
      <c r="I413" s="17"/>
      <c r="J413" s="23">
        <v>193.07</v>
      </c>
      <c r="K413" s="17"/>
      <c r="L413" s="31"/>
      <c r="M413" s="34">
        <f t="shared" si="6"/>
        <v>100</v>
      </c>
    </row>
    <row r="414" spans="2:13" ht="16.5" customHeight="1">
      <c r="B414" s="7"/>
      <c r="C414" s="16"/>
      <c r="D414" s="16"/>
      <c r="E414" s="8" t="s">
        <v>310</v>
      </c>
      <c r="F414" s="9" t="s">
        <v>36</v>
      </c>
      <c r="G414" s="17" t="s">
        <v>557</v>
      </c>
      <c r="H414" s="17"/>
      <c r="I414" s="17"/>
      <c r="J414" s="24">
        <v>8888.36</v>
      </c>
      <c r="K414" s="17"/>
      <c r="L414" s="31"/>
      <c r="M414" s="34">
        <f t="shared" si="6"/>
        <v>81.37072255703181</v>
      </c>
    </row>
    <row r="415" spans="2:13" ht="16.5" customHeight="1">
      <c r="B415" s="7"/>
      <c r="C415" s="16"/>
      <c r="D415" s="16"/>
      <c r="E415" s="8" t="s">
        <v>312</v>
      </c>
      <c r="F415" s="9" t="s">
        <v>36</v>
      </c>
      <c r="G415" s="17" t="s">
        <v>558</v>
      </c>
      <c r="H415" s="17"/>
      <c r="I415" s="17"/>
      <c r="J415" s="23">
        <v>471.43</v>
      </c>
      <c r="K415" s="17"/>
      <c r="L415" s="31"/>
      <c r="M415" s="34">
        <f t="shared" si="6"/>
        <v>81.52279172719098</v>
      </c>
    </row>
    <row r="416" spans="2:13" ht="16.5" customHeight="1">
      <c r="B416" s="7"/>
      <c r="C416" s="16"/>
      <c r="D416" s="16"/>
      <c r="E416" s="8" t="s">
        <v>75</v>
      </c>
      <c r="F416" s="9" t="s">
        <v>39</v>
      </c>
      <c r="G416" s="17" t="s">
        <v>559</v>
      </c>
      <c r="H416" s="17"/>
      <c r="I416" s="17"/>
      <c r="J416" s="24">
        <v>69881.86</v>
      </c>
      <c r="K416" s="17"/>
      <c r="L416" s="31"/>
      <c r="M416" s="34">
        <f t="shared" si="6"/>
        <v>98.12173764085844</v>
      </c>
    </row>
    <row r="417" spans="2:13" ht="16.5" customHeight="1">
      <c r="B417" s="7"/>
      <c r="C417" s="16"/>
      <c r="D417" s="16"/>
      <c r="E417" s="8" t="s">
        <v>77</v>
      </c>
      <c r="F417" s="9" t="s">
        <v>39</v>
      </c>
      <c r="G417" s="17" t="s">
        <v>560</v>
      </c>
      <c r="H417" s="17"/>
      <c r="I417" s="17"/>
      <c r="J417" s="24">
        <v>3698.79</v>
      </c>
      <c r="K417" s="17"/>
      <c r="L417" s="31"/>
      <c r="M417" s="34">
        <f t="shared" si="6"/>
        <v>98.09943110238831</v>
      </c>
    </row>
    <row r="418" spans="2:13" ht="16.5" customHeight="1">
      <c r="B418" s="7"/>
      <c r="C418" s="16"/>
      <c r="D418" s="16"/>
      <c r="E418" s="8" t="s">
        <v>561</v>
      </c>
      <c r="F418" s="9" t="s">
        <v>173</v>
      </c>
      <c r="G418" s="17" t="s">
        <v>562</v>
      </c>
      <c r="H418" s="17"/>
      <c r="I418" s="17"/>
      <c r="J418" s="24">
        <v>1038.93</v>
      </c>
      <c r="K418" s="17"/>
      <c r="L418" s="31"/>
      <c r="M418" s="34">
        <f t="shared" si="6"/>
        <v>100</v>
      </c>
    </row>
    <row r="419" spans="2:13" ht="16.5" customHeight="1">
      <c r="B419" s="7"/>
      <c r="C419" s="16"/>
      <c r="D419" s="16"/>
      <c r="E419" s="8" t="s">
        <v>563</v>
      </c>
      <c r="F419" s="9" t="s">
        <v>173</v>
      </c>
      <c r="G419" s="17" t="s">
        <v>564</v>
      </c>
      <c r="H419" s="17"/>
      <c r="I419" s="17"/>
      <c r="J419" s="23">
        <v>55</v>
      </c>
      <c r="K419" s="17"/>
      <c r="L419" s="31"/>
      <c r="M419" s="34">
        <f t="shared" si="6"/>
        <v>100</v>
      </c>
    </row>
    <row r="420" spans="2:13" ht="16.5" customHeight="1">
      <c r="B420" s="2" t="s">
        <v>565</v>
      </c>
      <c r="C420" s="12"/>
      <c r="D420" s="12"/>
      <c r="E420" s="2"/>
      <c r="F420" s="3" t="s">
        <v>566</v>
      </c>
      <c r="G420" s="13" t="s">
        <v>567</v>
      </c>
      <c r="H420" s="13"/>
      <c r="I420" s="13"/>
      <c r="J420" s="21">
        <f>SUM(J421)</f>
        <v>290374.44999999995</v>
      </c>
      <c r="K420" s="13"/>
      <c r="L420" s="29"/>
      <c r="M420" s="34">
        <f t="shared" si="6"/>
        <v>90.98312089537272</v>
      </c>
    </row>
    <row r="421" spans="2:13" ht="16.5" customHeight="1">
      <c r="B421" s="4"/>
      <c r="C421" s="14" t="s">
        <v>568</v>
      </c>
      <c r="D421" s="14"/>
      <c r="E421" s="5"/>
      <c r="F421" s="6" t="s">
        <v>569</v>
      </c>
      <c r="G421" s="15" t="s">
        <v>567</v>
      </c>
      <c r="H421" s="15"/>
      <c r="I421" s="15"/>
      <c r="J421" s="22">
        <f>SUM(J422:L424)</f>
        <v>290374.44999999995</v>
      </c>
      <c r="K421" s="15"/>
      <c r="L421" s="30"/>
      <c r="M421" s="34">
        <f t="shared" si="6"/>
        <v>90.98312089537272</v>
      </c>
    </row>
    <row r="422" spans="2:13" ht="39" customHeight="1">
      <c r="B422" s="7"/>
      <c r="C422" s="16"/>
      <c r="D422" s="16"/>
      <c r="E422" s="8" t="s">
        <v>244</v>
      </c>
      <c r="F422" s="9" t="s">
        <v>245</v>
      </c>
      <c r="G422" s="17" t="s">
        <v>570</v>
      </c>
      <c r="H422" s="17"/>
      <c r="I422" s="17"/>
      <c r="J422" s="24">
        <v>6377.04</v>
      </c>
      <c r="K422" s="17"/>
      <c r="L422" s="31"/>
      <c r="M422" s="34">
        <f t="shared" si="6"/>
        <v>99.98494825964252</v>
      </c>
    </row>
    <row r="423" spans="2:13" ht="16.5" customHeight="1">
      <c r="B423" s="7"/>
      <c r="C423" s="16"/>
      <c r="D423" s="16"/>
      <c r="E423" s="8" t="s">
        <v>571</v>
      </c>
      <c r="F423" s="9" t="s">
        <v>572</v>
      </c>
      <c r="G423" s="17" t="s">
        <v>573</v>
      </c>
      <c r="H423" s="17"/>
      <c r="I423" s="17"/>
      <c r="J423" s="24">
        <v>0</v>
      </c>
      <c r="K423" s="17"/>
      <c r="L423" s="31"/>
      <c r="M423" s="34">
        <f t="shared" si="6"/>
        <v>0</v>
      </c>
    </row>
    <row r="424" spans="2:13" ht="16.5" customHeight="1">
      <c r="B424" s="7"/>
      <c r="C424" s="16"/>
      <c r="D424" s="16"/>
      <c r="E424" s="8" t="s">
        <v>574</v>
      </c>
      <c r="F424" s="9" t="s">
        <v>575</v>
      </c>
      <c r="G424" s="17" t="s">
        <v>576</v>
      </c>
      <c r="H424" s="17"/>
      <c r="I424" s="17"/>
      <c r="J424" s="24">
        <v>283997.41</v>
      </c>
      <c r="K424" s="17"/>
      <c r="L424" s="31"/>
      <c r="M424" s="34">
        <f t="shared" si="6"/>
        <v>91.86335847738329</v>
      </c>
    </row>
    <row r="425" spans="2:13" ht="16.5" customHeight="1">
      <c r="B425" s="2" t="s">
        <v>577</v>
      </c>
      <c r="C425" s="12"/>
      <c r="D425" s="12"/>
      <c r="E425" s="2"/>
      <c r="F425" s="3" t="s">
        <v>578</v>
      </c>
      <c r="G425" s="13" t="s">
        <v>579</v>
      </c>
      <c r="H425" s="13"/>
      <c r="I425" s="13"/>
      <c r="J425" s="21">
        <f>SUM(J426,J429,J433,J436,J439,J441,J447,J451,)</f>
        <v>2345155.11</v>
      </c>
      <c r="K425" s="13"/>
      <c r="L425" s="29"/>
      <c r="M425" s="34">
        <f t="shared" si="6"/>
        <v>90.69453477041984</v>
      </c>
    </row>
    <row r="426" spans="2:13" ht="16.5" customHeight="1">
      <c r="B426" s="4"/>
      <c r="C426" s="14" t="s">
        <v>580</v>
      </c>
      <c r="D426" s="14"/>
      <c r="E426" s="5"/>
      <c r="F426" s="6" t="s">
        <v>581</v>
      </c>
      <c r="G426" s="15" t="s">
        <v>582</v>
      </c>
      <c r="H426" s="15"/>
      <c r="I426" s="15"/>
      <c r="J426" s="22">
        <f>SUM(J427:L428)</f>
        <v>740561.31</v>
      </c>
      <c r="K426" s="15"/>
      <c r="L426" s="30"/>
      <c r="M426" s="34">
        <f t="shared" si="6"/>
        <v>95.23253203174549</v>
      </c>
    </row>
    <row r="427" spans="2:13" ht="16.5" customHeight="1">
      <c r="B427" s="7"/>
      <c r="C427" s="16"/>
      <c r="D427" s="16"/>
      <c r="E427" s="8" t="s">
        <v>38</v>
      </c>
      <c r="F427" s="9" t="s">
        <v>39</v>
      </c>
      <c r="G427" s="17" t="s">
        <v>583</v>
      </c>
      <c r="H427" s="17"/>
      <c r="I427" s="17"/>
      <c r="J427" s="24">
        <v>462576</v>
      </c>
      <c r="K427" s="17"/>
      <c r="L427" s="31"/>
      <c r="M427" s="34">
        <f t="shared" si="6"/>
        <v>99.98729019088059</v>
      </c>
    </row>
    <row r="428" spans="2:13" ht="16.5" customHeight="1">
      <c r="B428" s="7"/>
      <c r="C428" s="16"/>
      <c r="D428" s="16"/>
      <c r="E428" s="8" t="s">
        <v>69</v>
      </c>
      <c r="F428" s="9" t="s">
        <v>11</v>
      </c>
      <c r="G428" s="17" t="s">
        <v>584</v>
      </c>
      <c r="H428" s="17"/>
      <c r="I428" s="17"/>
      <c r="J428" s="24">
        <v>277985.31</v>
      </c>
      <c r="K428" s="17"/>
      <c r="L428" s="31"/>
      <c r="M428" s="34">
        <f t="shared" si="6"/>
        <v>88.24930476190475</v>
      </c>
    </row>
    <row r="429" spans="2:13" ht="16.5" customHeight="1">
      <c r="B429" s="4"/>
      <c r="C429" s="14" t="s">
        <v>585</v>
      </c>
      <c r="D429" s="14"/>
      <c r="E429" s="5"/>
      <c r="F429" s="6" t="s">
        <v>586</v>
      </c>
      <c r="G429" s="15" t="s">
        <v>587</v>
      </c>
      <c r="H429" s="15"/>
      <c r="I429" s="15"/>
      <c r="J429" s="22">
        <f>SUM(J430:L432)</f>
        <v>411463.67</v>
      </c>
      <c r="K429" s="15"/>
      <c r="L429" s="30"/>
      <c r="M429" s="34">
        <f t="shared" si="6"/>
        <v>78.77336834510874</v>
      </c>
    </row>
    <row r="430" spans="2:13" ht="16.5" customHeight="1">
      <c r="B430" s="7"/>
      <c r="C430" s="16"/>
      <c r="D430" s="16"/>
      <c r="E430" s="8" t="s">
        <v>35</v>
      </c>
      <c r="F430" s="9" t="s">
        <v>36</v>
      </c>
      <c r="G430" s="17" t="s">
        <v>209</v>
      </c>
      <c r="H430" s="17"/>
      <c r="I430" s="17"/>
      <c r="J430" s="24">
        <v>1279.2</v>
      </c>
      <c r="K430" s="17"/>
      <c r="L430" s="31"/>
      <c r="M430" s="34">
        <f t="shared" si="6"/>
        <v>13.754838709677419</v>
      </c>
    </row>
    <row r="431" spans="2:13" ht="16.5" customHeight="1">
      <c r="B431" s="7"/>
      <c r="C431" s="16"/>
      <c r="D431" s="16"/>
      <c r="E431" s="8" t="s">
        <v>38</v>
      </c>
      <c r="F431" s="9" t="s">
        <v>39</v>
      </c>
      <c r="G431" s="17" t="s">
        <v>588</v>
      </c>
      <c r="H431" s="17"/>
      <c r="I431" s="17"/>
      <c r="J431" s="24">
        <v>358883.1</v>
      </c>
      <c r="K431" s="17"/>
      <c r="L431" s="31"/>
      <c r="M431" s="34">
        <f t="shared" si="6"/>
        <v>82.87555461286298</v>
      </c>
    </row>
    <row r="432" spans="2:13" ht="16.5" customHeight="1">
      <c r="B432" s="7"/>
      <c r="C432" s="16"/>
      <c r="D432" s="16"/>
      <c r="E432" s="8" t="s">
        <v>69</v>
      </c>
      <c r="F432" s="9" t="s">
        <v>11</v>
      </c>
      <c r="G432" s="17" t="s">
        <v>589</v>
      </c>
      <c r="H432" s="17"/>
      <c r="I432" s="17"/>
      <c r="J432" s="24">
        <v>51301.37</v>
      </c>
      <c r="K432" s="17"/>
      <c r="L432" s="31"/>
      <c r="M432" s="34">
        <f t="shared" si="6"/>
        <v>64.12671250000001</v>
      </c>
    </row>
    <row r="433" spans="2:13" ht="16.5" customHeight="1">
      <c r="B433" s="4"/>
      <c r="C433" s="14" t="s">
        <v>590</v>
      </c>
      <c r="D433" s="14"/>
      <c r="E433" s="5"/>
      <c r="F433" s="6" t="s">
        <v>591</v>
      </c>
      <c r="G433" s="15" t="s">
        <v>592</v>
      </c>
      <c r="H433" s="15"/>
      <c r="I433" s="15"/>
      <c r="J433" s="22">
        <f>SUM(J434:L435)</f>
        <v>74069.4</v>
      </c>
      <c r="K433" s="15"/>
      <c r="L433" s="30"/>
      <c r="M433" s="34">
        <f t="shared" si="6"/>
        <v>78.88115015974441</v>
      </c>
    </row>
    <row r="434" spans="2:13" ht="16.5" customHeight="1">
      <c r="B434" s="7"/>
      <c r="C434" s="16"/>
      <c r="D434" s="16"/>
      <c r="E434" s="8" t="s">
        <v>35</v>
      </c>
      <c r="F434" s="9" t="s">
        <v>36</v>
      </c>
      <c r="G434" s="17" t="s">
        <v>593</v>
      </c>
      <c r="H434" s="17"/>
      <c r="I434" s="17"/>
      <c r="J434" s="24">
        <v>2099.98</v>
      </c>
      <c r="K434" s="17"/>
      <c r="L434" s="31"/>
      <c r="M434" s="34">
        <f t="shared" si="6"/>
        <v>41.176078431372545</v>
      </c>
    </row>
    <row r="435" spans="2:13" ht="16.5" customHeight="1">
      <c r="B435" s="7"/>
      <c r="C435" s="16"/>
      <c r="D435" s="16"/>
      <c r="E435" s="8" t="s">
        <v>38</v>
      </c>
      <c r="F435" s="9" t="s">
        <v>39</v>
      </c>
      <c r="G435" s="17" t="s">
        <v>594</v>
      </c>
      <c r="H435" s="17"/>
      <c r="I435" s="17"/>
      <c r="J435" s="24">
        <v>71969.42</v>
      </c>
      <c r="K435" s="17"/>
      <c r="L435" s="31"/>
      <c r="M435" s="34">
        <f t="shared" si="6"/>
        <v>81.04664414414414</v>
      </c>
    </row>
    <row r="436" spans="2:13" ht="16.5" customHeight="1">
      <c r="B436" s="4"/>
      <c r="C436" s="14" t="s">
        <v>595</v>
      </c>
      <c r="D436" s="14"/>
      <c r="E436" s="5"/>
      <c r="F436" s="6" t="s">
        <v>596</v>
      </c>
      <c r="G436" s="15" t="s">
        <v>415</v>
      </c>
      <c r="H436" s="15"/>
      <c r="I436" s="15"/>
      <c r="J436" s="22">
        <f>SUM(J437:L438)</f>
        <v>14764.83</v>
      </c>
      <c r="K436" s="15"/>
      <c r="L436" s="30"/>
      <c r="M436" s="34">
        <f t="shared" si="6"/>
        <v>82.02683333333334</v>
      </c>
    </row>
    <row r="437" spans="2:13" ht="16.5" customHeight="1">
      <c r="B437" s="7"/>
      <c r="C437" s="16"/>
      <c r="D437" s="16"/>
      <c r="E437" s="8" t="s">
        <v>35</v>
      </c>
      <c r="F437" s="9" t="s">
        <v>36</v>
      </c>
      <c r="G437" s="17" t="s">
        <v>215</v>
      </c>
      <c r="H437" s="17"/>
      <c r="I437" s="17"/>
      <c r="J437" s="24">
        <v>14252.83</v>
      </c>
      <c r="K437" s="17"/>
      <c r="L437" s="31"/>
      <c r="M437" s="34">
        <f t="shared" si="6"/>
        <v>83.84017647058823</v>
      </c>
    </row>
    <row r="438" spans="2:13" ht="16.5" customHeight="1">
      <c r="B438" s="7"/>
      <c r="C438" s="16"/>
      <c r="D438" s="16"/>
      <c r="E438" s="8" t="s">
        <v>38</v>
      </c>
      <c r="F438" s="9" t="s">
        <v>39</v>
      </c>
      <c r="G438" s="17" t="s">
        <v>105</v>
      </c>
      <c r="H438" s="17"/>
      <c r="I438" s="17"/>
      <c r="J438" s="24">
        <v>512</v>
      </c>
      <c r="K438" s="17"/>
      <c r="L438" s="31"/>
      <c r="M438" s="34">
        <f t="shared" si="6"/>
        <v>51.2</v>
      </c>
    </row>
    <row r="439" spans="2:13" ht="16.5" customHeight="1">
      <c r="B439" s="4"/>
      <c r="C439" s="14" t="s">
        <v>597</v>
      </c>
      <c r="D439" s="14"/>
      <c r="E439" s="5"/>
      <c r="F439" s="6" t="s">
        <v>598</v>
      </c>
      <c r="G439" s="15" t="s">
        <v>599</v>
      </c>
      <c r="H439" s="15"/>
      <c r="I439" s="15"/>
      <c r="J439" s="22">
        <v>0</v>
      </c>
      <c r="K439" s="15"/>
      <c r="L439" s="30"/>
      <c r="M439" s="34">
        <f t="shared" si="6"/>
        <v>0</v>
      </c>
    </row>
    <row r="440" spans="2:13" ht="16.5" customHeight="1">
      <c r="B440" s="7"/>
      <c r="C440" s="16"/>
      <c r="D440" s="16"/>
      <c r="E440" s="8" t="s">
        <v>69</v>
      </c>
      <c r="F440" s="9" t="s">
        <v>11</v>
      </c>
      <c r="G440" s="17" t="s">
        <v>599</v>
      </c>
      <c r="H440" s="17"/>
      <c r="I440" s="17"/>
      <c r="J440" s="24">
        <v>0</v>
      </c>
      <c r="K440" s="17"/>
      <c r="L440" s="31"/>
      <c r="M440" s="34">
        <f t="shared" si="6"/>
        <v>0</v>
      </c>
    </row>
    <row r="441" spans="2:13" ht="16.5" customHeight="1">
      <c r="B441" s="4"/>
      <c r="C441" s="14" t="s">
        <v>600</v>
      </c>
      <c r="D441" s="14"/>
      <c r="E441" s="5"/>
      <c r="F441" s="6" t="s">
        <v>601</v>
      </c>
      <c r="G441" s="15" t="s">
        <v>602</v>
      </c>
      <c r="H441" s="15"/>
      <c r="I441" s="15"/>
      <c r="J441" s="22">
        <f>SUM(J442:L446)</f>
        <v>447873.57</v>
      </c>
      <c r="K441" s="15"/>
      <c r="L441" s="30"/>
      <c r="M441" s="34">
        <f t="shared" si="6"/>
        <v>91.98339107878918</v>
      </c>
    </row>
    <row r="442" spans="2:13" ht="16.5" customHeight="1">
      <c r="B442" s="7"/>
      <c r="C442" s="16"/>
      <c r="D442" s="16"/>
      <c r="E442" s="8" t="s">
        <v>35</v>
      </c>
      <c r="F442" s="9" t="s">
        <v>36</v>
      </c>
      <c r="G442" s="17" t="s">
        <v>17</v>
      </c>
      <c r="H442" s="17"/>
      <c r="I442" s="17"/>
      <c r="J442" s="24">
        <v>16497.84</v>
      </c>
      <c r="K442" s="17"/>
      <c r="L442" s="31"/>
      <c r="M442" s="34">
        <f t="shared" si="6"/>
        <v>82.4892</v>
      </c>
    </row>
    <row r="443" spans="2:13" ht="16.5" customHeight="1">
      <c r="B443" s="7"/>
      <c r="C443" s="16"/>
      <c r="D443" s="16"/>
      <c r="E443" s="8" t="s">
        <v>88</v>
      </c>
      <c r="F443" s="9" t="s">
        <v>89</v>
      </c>
      <c r="G443" s="17" t="s">
        <v>603</v>
      </c>
      <c r="H443" s="17"/>
      <c r="I443" s="17"/>
      <c r="J443" s="24">
        <v>322271.3</v>
      </c>
      <c r="K443" s="17"/>
      <c r="L443" s="31"/>
      <c r="M443" s="34">
        <f t="shared" si="6"/>
        <v>96.83429134603539</v>
      </c>
    </row>
    <row r="444" spans="2:13" ht="16.5" customHeight="1">
      <c r="B444" s="7"/>
      <c r="C444" s="16"/>
      <c r="D444" s="16"/>
      <c r="E444" s="8" t="s">
        <v>64</v>
      </c>
      <c r="F444" s="9" t="s">
        <v>65</v>
      </c>
      <c r="G444" s="17" t="s">
        <v>604</v>
      </c>
      <c r="H444" s="17"/>
      <c r="I444" s="17"/>
      <c r="J444" s="24">
        <v>62110.56</v>
      </c>
      <c r="K444" s="17"/>
      <c r="L444" s="31"/>
      <c r="M444" s="34">
        <f t="shared" si="6"/>
        <v>95.40792626728111</v>
      </c>
    </row>
    <row r="445" spans="2:13" ht="16.5" customHeight="1">
      <c r="B445" s="7"/>
      <c r="C445" s="16"/>
      <c r="D445" s="16"/>
      <c r="E445" s="8" t="s">
        <v>38</v>
      </c>
      <c r="F445" s="9" t="s">
        <v>39</v>
      </c>
      <c r="G445" s="17" t="s">
        <v>197</v>
      </c>
      <c r="H445" s="17"/>
      <c r="I445" s="17"/>
      <c r="J445" s="24">
        <v>2775.37</v>
      </c>
      <c r="K445" s="17"/>
      <c r="L445" s="31"/>
      <c r="M445" s="34">
        <f t="shared" si="6"/>
        <v>46.256166666666665</v>
      </c>
    </row>
    <row r="446" spans="2:13" ht="16.5" customHeight="1">
      <c r="B446" s="7"/>
      <c r="C446" s="16"/>
      <c r="D446" s="16"/>
      <c r="E446" s="8" t="s">
        <v>69</v>
      </c>
      <c r="F446" s="9" t="s">
        <v>11</v>
      </c>
      <c r="G446" s="17" t="s">
        <v>97</v>
      </c>
      <c r="H446" s="17"/>
      <c r="I446" s="17"/>
      <c r="J446" s="24">
        <v>44218.5</v>
      </c>
      <c r="K446" s="17"/>
      <c r="L446" s="31"/>
      <c r="M446" s="34">
        <f t="shared" si="6"/>
        <v>70.18809523809524</v>
      </c>
    </row>
    <row r="447" spans="2:13" ht="19.5" customHeight="1">
      <c r="B447" s="4"/>
      <c r="C447" s="14" t="s">
        <v>605</v>
      </c>
      <c r="D447" s="14"/>
      <c r="E447" s="5"/>
      <c r="F447" s="6" t="s">
        <v>606</v>
      </c>
      <c r="G447" s="15" t="s">
        <v>445</v>
      </c>
      <c r="H447" s="15"/>
      <c r="I447" s="15"/>
      <c r="J447" s="22">
        <f>SUM(J448:L450)</f>
        <v>66487.44</v>
      </c>
      <c r="K447" s="15"/>
      <c r="L447" s="30"/>
      <c r="M447" s="34">
        <f t="shared" si="6"/>
        <v>80.10534939759036</v>
      </c>
    </row>
    <row r="448" spans="2:13" ht="16.5" customHeight="1">
      <c r="B448" s="7"/>
      <c r="C448" s="16"/>
      <c r="D448" s="16"/>
      <c r="E448" s="8" t="s">
        <v>32</v>
      </c>
      <c r="F448" s="9" t="s">
        <v>33</v>
      </c>
      <c r="G448" s="17" t="s">
        <v>62</v>
      </c>
      <c r="H448" s="17"/>
      <c r="I448" s="17"/>
      <c r="J448" s="24">
        <v>900</v>
      </c>
      <c r="K448" s="17"/>
      <c r="L448" s="31"/>
      <c r="M448" s="34">
        <f t="shared" si="6"/>
        <v>45</v>
      </c>
    </row>
    <row r="449" spans="2:13" ht="16.5" customHeight="1">
      <c r="B449" s="7"/>
      <c r="C449" s="16"/>
      <c r="D449" s="16"/>
      <c r="E449" s="8" t="s">
        <v>35</v>
      </c>
      <c r="F449" s="9" t="s">
        <v>36</v>
      </c>
      <c r="G449" s="17" t="s">
        <v>388</v>
      </c>
      <c r="H449" s="17"/>
      <c r="I449" s="17"/>
      <c r="J449" s="24">
        <v>5206.19</v>
      </c>
      <c r="K449" s="17"/>
      <c r="L449" s="31"/>
      <c r="M449" s="34">
        <f t="shared" si="6"/>
        <v>47.329</v>
      </c>
    </row>
    <row r="450" spans="2:13" ht="16.5" customHeight="1">
      <c r="B450" s="7"/>
      <c r="C450" s="16"/>
      <c r="D450" s="16"/>
      <c r="E450" s="8" t="s">
        <v>38</v>
      </c>
      <c r="F450" s="9" t="s">
        <v>39</v>
      </c>
      <c r="G450" s="17" t="s">
        <v>376</v>
      </c>
      <c r="H450" s="17"/>
      <c r="I450" s="17"/>
      <c r="J450" s="24">
        <v>60381.25</v>
      </c>
      <c r="K450" s="17"/>
      <c r="L450" s="31"/>
      <c r="M450" s="34">
        <f t="shared" si="6"/>
        <v>86.25892857142857</v>
      </c>
    </row>
    <row r="451" spans="2:13" ht="16.5" customHeight="1">
      <c r="B451" s="4"/>
      <c r="C451" s="14" t="s">
        <v>607</v>
      </c>
      <c r="D451" s="14"/>
      <c r="E451" s="5"/>
      <c r="F451" s="6" t="s">
        <v>21</v>
      </c>
      <c r="G451" s="15" t="s">
        <v>608</v>
      </c>
      <c r="H451" s="15"/>
      <c r="I451" s="15"/>
      <c r="J451" s="22">
        <f>SUM(J452:L460)</f>
        <v>589934.8899999999</v>
      </c>
      <c r="K451" s="15"/>
      <c r="L451" s="30"/>
      <c r="M451" s="34">
        <f t="shared" si="6"/>
        <v>98.66897421444972</v>
      </c>
    </row>
    <row r="452" spans="2:13" ht="16.5" customHeight="1">
      <c r="B452" s="7"/>
      <c r="C452" s="16"/>
      <c r="D452" s="16"/>
      <c r="E452" s="8" t="s">
        <v>143</v>
      </c>
      <c r="F452" s="9" t="s">
        <v>144</v>
      </c>
      <c r="G452" s="17" t="s">
        <v>609</v>
      </c>
      <c r="H452" s="17"/>
      <c r="I452" s="17"/>
      <c r="J452" s="24">
        <v>6835.4</v>
      </c>
      <c r="K452" s="17"/>
      <c r="L452" s="31"/>
      <c r="M452" s="34">
        <f t="shared" si="6"/>
        <v>97.64857142857142</v>
      </c>
    </row>
    <row r="453" spans="2:13" ht="16.5" customHeight="1">
      <c r="B453" s="7"/>
      <c r="C453" s="16"/>
      <c r="D453" s="16"/>
      <c r="E453" s="8" t="s">
        <v>126</v>
      </c>
      <c r="F453" s="9" t="s">
        <v>127</v>
      </c>
      <c r="G453" s="17" t="s">
        <v>610</v>
      </c>
      <c r="H453" s="17"/>
      <c r="I453" s="17"/>
      <c r="J453" s="24">
        <v>437100.9</v>
      </c>
      <c r="K453" s="17"/>
      <c r="L453" s="31"/>
      <c r="M453" s="34">
        <f aca="true" t="shared" si="7" ref="M453:M496">J453/G453*100</f>
        <v>99.86974234070797</v>
      </c>
    </row>
    <row r="454" spans="2:13" ht="16.5" customHeight="1">
      <c r="B454" s="7"/>
      <c r="C454" s="16"/>
      <c r="D454" s="16"/>
      <c r="E454" s="8" t="s">
        <v>146</v>
      </c>
      <c r="F454" s="9" t="s">
        <v>147</v>
      </c>
      <c r="G454" s="17" t="s">
        <v>611</v>
      </c>
      <c r="H454" s="17"/>
      <c r="I454" s="17"/>
      <c r="J454" s="24">
        <v>21428.29</v>
      </c>
      <c r="K454" s="17"/>
      <c r="L454" s="31"/>
      <c r="M454" s="34">
        <f t="shared" si="7"/>
        <v>99.99668673293202</v>
      </c>
    </row>
    <row r="455" spans="2:13" ht="16.5" customHeight="1">
      <c r="B455" s="7"/>
      <c r="C455" s="16"/>
      <c r="D455" s="16"/>
      <c r="E455" s="8" t="s">
        <v>26</v>
      </c>
      <c r="F455" s="9" t="s">
        <v>27</v>
      </c>
      <c r="G455" s="17" t="s">
        <v>612</v>
      </c>
      <c r="H455" s="17"/>
      <c r="I455" s="17"/>
      <c r="J455" s="24">
        <v>76609.77</v>
      </c>
      <c r="K455" s="17"/>
      <c r="L455" s="31"/>
      <c r="M455" s="34">
        <f t="shared" si="7"/>
        <v>98.59687258687259</v>
      </c>
    </row>
    <row r="456" spans="2:13" ht="16.5" customHeight="1">
      <c r="B456" s="7"/>
      <c r="C456" s="16"/>
      <c r="D456" s="16"/>
      <c r="E456" s="8" t="s">
        <v>29</v>
      </c>
      <c r="F456" s="9" t="s">
        <v>30</v>
      </c>
      <c r="G456" s="17" t="s">
        <v>613</v>
      </c>
      <c r="H456" s="17"/>
      <c r="I456" s="17"/>
      <c r="J456" s="24">
        <v>7295.82</v>
      </c>
      <c r="K456" s="17"/>
      <c r="L456" s="31"/>
      <c r="M456" s="34">
        <f t="shared" si="7"/>
        <v>69.484</v>
      </c>
    </row>
    <row r="457" spans="2:13" ht="16.5" customHeight="1">
      <c r="B457" s="7"/>
      <c r="C457" s="16"/>
      <c r="D457" s="16"/>
      <c r="E457" s="8" t="s">
        <v>35</v>
      </c>
      <c r="F457" s="9" t="s">
        <v>36</v>
      </c>
      <c r="G457" s="17" t="s">
        <v>614</v>
      </c>
      <c r="H457" s="17"/>
      <c r="I457" s="17"/>
      <c r="J457" s="24">
        <v>17849.24</v>
      </c>
      <c r="K457" s="17"/>
      <c r="L457" s="31"/>
      <c r="M457" s="34">
        <f t="shared" si="7"/>
        <v>87.49627450980392</v>
      </c>
    </row>
    <row r="458" spans="2:13" ht="16.5" customHeight="1">
      <c r="B458" s="7"/>
      <c r="C458" s="16"/>
      <c r="D458" s="16"/>
      <c r="E458" s="8" t="s">
        <v>160</v>
      </c>
      <c r="F458" s="9" t="s">
        <v>161</v>
      </c>
      <c r="G458" s="17" t="s">
        <v>62</v>
      </c>
      <c r="H458" s="17"/>
      <c r="I458" s="17"/>
      <c r="J458" s="24">
        <v>1766</v>
      </c>
      <c r="K458" s="17"/>
      <c r="L458" s="31"/>
      <c r="M458" s="34">
        <f t="shared" si="7"/>
        <v>88.3</v>
      </c>
    </row>
    <row r="459" spans="2:13" ht="16.5" customHeight="1">
      <c r="B459" s="7"/>
      <c r="C459" s="16"/>
      <c r="D459" s="16"/>
      <c r="E459" s="8" t="s">
        <v>38</v>
      </c>
      <c r="F459" s="9" t="s">
        <v>39</v>
      </c>
      <c r="G459" s="17" t="s">
        <v>105</v>
      </c>
      <c r="H459" s="17"/>
      <c r="I459" s="17"/>
      <c r="J459" s="24">
        <v>857.35</v>
      </c>
      <c r="K459" s="17"/>
      <c r="L459" s="31"/>
      <c r="M459" s="34">
        <f t="shared" si="7"/>
        <v>85.735</v>
      </c>
    </row>
    <row r="460" spans="2:13" ht="16.5" customHeight="1">
      <c r="B460" s="7"/>
      <c r="C460" s="16"/>
      <c r="D460" s="16"/>
      <c r="E460" s="8" t="s">
        <v>172</v>
      </c>
      <c r="F460" s="9" t="s">
        <v>173</v>
      </c>
      <c r="G460" s="17" t="s">
        <v>615</v>
      </c>
      <c r="H460" s="17"/>
      <c r="I460" s="17"/>
      <c r="J460" s="24">
        <v>20192.12</v>
      </c>
      <c r="K460" s="17"/>
      <c r="L460" s="31"/>
      <c r="M460" s="34">
        <f t="shared" si="7"/>
        <v>99.99564205417718</v>
      </c>
    </row>
    <row r="461" spans="2:13" ht="16.5" customHeight="1">
      <c r="B461" s="2" t="s">
        <v>616</v>
      </c>
      <c r="C461" s="12"/>
      <c r="D461" s="12"/>
      <c r="E461" s="2"/>
      <c r="F461" s="3" t="s">
        <v>617</v>
      </c>
      <c r="G461" s="13" t="s">
        <v>618</v>
      </c>
      <c r="H461" s="13"/>
      <c r="I461" s="13"/>
      <c r="J461" s="21">
        <f>SUM(J462,J464,J466,J468,)</f>
        <v>1294342.2</v>
      </c>
      <c r="K461" s="13"/>
      <c r="L461" s="29"/>
      <c r="M461" s="34">
        <f t="shared" si="7"/>
        <v>98.88022918258213</v>
      </c>
    </row>
    <row r="462" spans="2:13" ht="16.5" customHeight="1">
      <c r="B462" s="4"/>
      <c r="C462" s="14" t="s">
        <v>619</v>
      </c>
      <c r="D462" s="14"/>
      <c r="E462" s="5"/>
      <c r="F462" s="6" t="s">
        <v>620</v>
      </c>
      <c r="G462" s="15" t="s">
        <v>621</v>
      </c>
      <c r="H462" s="15"/>
      <c r="I462" s="15"/>
      <c r="J462" s="22">
        <v>600000</v>
      </c>
      <c r="K462" s="15"/>
      <c r="L462" s="30"/>
      <c r="M462" s="34">
        <f t="shared" si="7"/>
        <v>100</v>
      </c>
    </row>
    <row r="463" spans="2:13" ht="16.5" customHeight="1">
      <c r="B463" s="7"/>
      <c r="C463" s="16"/>
      <c r="D463" s="16"/>
      <c r="E463" s="8" t="s">
        <v>622</v>
      </c>
      <c r="F463" s="9" t="s">
        <v>623</v>
      </c>
      <c r="G463" s="17" t="s">
        <v>621</v>
      </c>
      <c r="H463" s="17"/>
      <c r="I463" s="17"/>
      <c r="J463" s="24">
        <v>600000</v>
      </c>
      <c r="K463" s="17"/>
      <c r="L463" s="31"/>
      <c r="M463" s="34">
        <f t="shared" si="7"/>
        <v>100</v>
      </c>
    </row>
    <row r="464" spans="2:13" ht="16.5" customHeight="1">
      <c r="B464" s="4"/>
      <c r="C464" s="14" t="s">
        <v>624</v>
      </c>
      <c r="D464" s="14"/>
      <c r="E464" s="5"/>
      <c r="F464" s="6" t="s">
        <v>625</v>
      </c>
      <c r="G464" s="15" t="s">
        <v>626</v>
      </c>
      <c r="H464" s="15"/>
      <c r="I464" s="15"/>
      <c r="J464" s="22">
        <v>530000</v>
      </c>
      <c r="K464" s="15"/>
      <c r="L464" s="30"/>
      <c r="M464" s="34">
        <f t="shared" si="7"/>
        <v>100</v>
      </c>
    </row>
    <row r="465" spans="2:13" ht="16.5" customHeight="1">
      <c r="B465" s="7"/>
      <c r="C465" s="16"/>
      <c r="D465" s="16"/>
      <c r="E465" s="8" t="s">
        <v>622</v>
      </c>
      <c r="F465" s="9" t="s">
        <v>623</v>
      </c>
      <c r="G465" s="17" t="s">
        <v>626</v>
      </c>
      <c r="H465" s="17"/>
      <c r="I465" s="17"/>
      <c r="J465" s="24">
        <v>530000</v>
      </c>
      <c r="K465" s="17"/>
      <c r="L465" s="31"/>
      <c r="M465" s="34">
        <f t="shared" si="7"/>
        <v>100</v>
      </c>
    </row>
    <row r="466" spans="2:13" ht="16.5" customHeight="1">
      <c r="B466" s="4"/>
      <c r="C466" s="14" t="s">
        <v>627</v>
      </c>
      <c r="D466" s="14"/>
      <c r="E466" s="5"/>
      <c r="F466" s="6" t="s">
        <v>628</v>
      </c>
      <c r="G466" s="15" t="s">
        <v>629</v>
      </c>
      <c r="H466" s="15"/>
      <c r="I466" s="15"/>
      <c r="J466" s="22">
        <v>108000</v>
      </c>
      <c r="K466" s="15"/>
      <c r="L466" s="30"/>
      <c r="M466" s="34">
        <f t="shared" si="7"/>
        <v>100</v>
      </c>
    </row>
    <row r="467" spans="2:13" ht="16.5" customHeight="1">
      <c r="B467" s="7"/>
      <c r="C467" s="16"/>
      <c r="D467" s="16"/>
      <c r="E467" s="8" t="s">
        <v>622</v>
      </c>
      <c r="F467" s="9" t="s">
        <v>623</v>
      </c>
      <c r="G467" s="17" t="s">
        <v>629</v>
      </c>
      <c r="H467" s="17"/>
      <c r="I467" s="17"/>
      <c r="J467" s="24">
        <v>108000</v>
      </c>
      <c r="K467" s="17"/>
      <c r="L467" s="31"/>
      <c r="M467" s="34">
        <f t="shared" si="7"/>
        <v>100</v>
      </c>
    </row>
    <row r="468" spans="2:13" ht="16.5" customHeight="1">
      <c r="B468" s="4"/>
      <c r="C468" s="14" t="s">
        <v>630</v>
      </c>
      <c r="D468" s="14"/>
      <c r="E468" s="5"/>
      <c r="F468" s="6" t="s">
        <v>21</v>
      </c>
      <c r="G468" s="15" t="s">
        <v>631</v>
      </c>
      <c r="H468" s="15"/>
      <c r="I468" s="15"/>
      <c r="J468" s="22">
        <f>SUM(J469:L472)</f>
        <v>56342.2</v>
      </c>
      <c r="K468" s="15"/>
      <c r="L468" s="30"/>
      <c r="M468" s="34">
        <f t="shared" si="7"/>
        <v>79.35521126760563</v>
      </c>
    </row>
    <row r="469" spans="2:13" ht="16.5" customHeight="1">
      <c r="B469" s="7"/>
      <c r="C469" s="16"/>
      <c r="D469" s="16"/>
      <c r="E469" s="8" t="s">
        <v>440</v>
      </c>
      <c r="F469" s="9" t="s">
        <v>441</v>
      </c>
      <c r="G469" s="17" t="s">
        <v>118</v>
      </c>
      <c r="H469" s="17"/>
      <c r="I469" s="17"/>
      <c r="J469" s="24">
        <v>3200</v>
      </c>
      <c r="K469" s="17"/>
      <c r="L469" s="31"/>
      <c r="M469" s="34">
        <f t="shared" si="7"/>
        <v>80</v>
      </c>
    </row>
    <row r="470" spans="2:13" ht="16.5" customHeight="1">
      <c r="B470" s="7"/>
      <c r="C470" s="16"/>
      <c r="D470" s="16"/>
      <c r="E470" s="8" t="s">
        <v>35</v>
      </c>
      <c r="F470" s="9" t="s">
        <v>36</v>
      </c>
      <c r="G470" s="17" t="s">
        <v>632</v>
      </c>
      <c r="H470" s="17"/>
      <c r="I470" s="17"/>
      <c r="J470" s="24">
        <v>11398.15</v>
      </c>
      <c r="K470" s="17"/>
      <c r="L470" s="31"/>
      <c r="M470" s="34">
        <f t="shared" si="7"/>
        <v>71.23843749999999</v>
      </c>
    </row>
    <row r="471" spans="2:13" ht="16.5" customHeight="1">
      <c r="B471" s="7"/>
      <c r="C471" s="16"/>
      <c r="D471" s="16"/>
      <c r="E471" s="8" t="s">
        <v>38</v>
      </c>
      <c r="F471" s="9" t="s">
        <v>39</v>
      </c>
      <c r="G471" s="17" t="s">
        <v>73</v>
      </c>
      <c r="H471" s="17"/>
      <c r="I471" s="17"/>
      <c r="J471" s="24">
        <v>21754.05</v>
      </c>
      <c r="K471" s="17"/>
      <c r="L471" s="31"/>
      <c r="M471" s="34">
        <f t="shared" si="7"/>
        <v>75.01396551724137</v>
      </c>
    </row>
    <row r="472" spans="2:13" ht="16.5" customHeight="1">
      <c r="B472" s="7"/>
      <c r="C472" s="16"/>
      <c r="D472" s="16"/>
      <c r="E472" s="8" t="s">
        <v>69</v>
      </c>
      <c r="F472" s="9" t="s">
        <v>11</v>
      </c>
      <c r="G472" s="17" t="s">
        <v>206</v>
      </c>
      <c r="H472" s="17"/>
      <c r="I472" s="17"/>
      <c r="J472" s="24">
        <v>19990</v>
      </c>
      <c r="K472" s="17"/>
      <c r="L472" s="31"/>
      <c r="M472" s="34">
        <f t="shared" si="7"/>
        <v>90.86363636363637</v>
      </c>
    </row>
    <row r="473" spans="2:13" ht="16.5" customHeight="1">
      <c r="B473" s="2" t="s">
        <v>633</v>
      </c>
      <c r="C473" s="12"/>
      <c r="D473" s="12"/>
      <c r="E473" s="2"/>
      <c r="F473" s="3" t="s">
        <v>634</v>
      </c>
      <c r="G473" s="13" t="s">
        <v>635</v>
      </c>
      <c r="H473" s="13"/>
      <c r="I473" s="13"/>
      <c r="J473" s="21">
        <f>SUM(J474,J479,J489,)</f>
        <v>549062.5900000001</v>
      </c>
      <c r="K473" s="13"/>
      <c r="L473" s="29"/>
      <c r="M473" s="34">
        <f t="shared" si="7"/>
        <v>64.41977074338277</v>
      </c>
    </row>
    <row r="474" spans="2:13" ht="16.5" customHeight="1">
      <c r="B474" s="4"/>
      <c r="C474" s="14" t="s">
        <v>636</v>
      </c>
      <c r="D474" s="14"/>
      <c r="E474" s="5"/>
      <c r="F474" s="6" t="s">
        <v>637</v>
      </c>
      <c r="G474" s="15" t="s">
        <v>638</v>
      </c>
      <c r="H474" s="15"/>
      <c r="I474" s="15"/>
      <c r="J474" s="22">
        <f>SUM(J475:L478)</f>
        <v>238552.46000000002</v>
      </c>
      <c r="K474" s="15"/>
      <c r="L474" s="30"/>
      <c r="M474" s="34">
        <f t="shared" si="7"/>
        <v>44.840687969924815</v>
      </c>
    </row>
    <row r="475" spans="2:13" ht="16.5" customHeight="1">
      <c r="B475" s="7"/>
      <c r="C475" s="16"/>
      <c r="D475" s="16"/>
      <c r="E475" s="8" t="s">
        <v>35</v>
      </c>
      <c r="F475" s="9" t="s">
        <v>36</v>
      </c>
      <c r="G475" s="17" t="s">
        <v>418</v>
      </c>
      <c r="H475" s="17"/>
      <c r="I475" s="17"/>
      <c r="J475" s="24">
        <v>8724.4</v>
      </c>
      <c r="K475" s="17"/>
      <c r="L475" s="31"/>
      <c r="M475" s="34">
        <f t="shared" si="7"/>
        <v>91.8357894736842</v>
      </c>
    </row>
    <row r="476" spans="2:13" ht="16.5" customHeight="1">
      <c r="B476" s="7"/>
      <c r="C476" s="16"/>
      <c r="D476" s="16"/>
      <c r="E476" s="8" t="s">
        <v>69</v>
      </c>
      <c r="F476" s="9" t="s">
        <v>11</v>
      </c>
      <c r="G476" s="17" t="s">
        <v>639</v>
      </c>
      <c r="H476" s="17"/>
      <c r="I476" s="17"/>
      <c r="J476" s="24">
        <v>87084</v>
      </c>
      <c r="K476" s="17"/>
      <c r="L476" s="31"/>
      <c r="M476" s="34">
        <f t="shared" si="7"/>
        <v>23.8586301369863</v>
      </c>
    </row>
    <row r="477" spans="2:13" ht="16.5" customHeight="1">
      <c r="B477" s="7"/>
      <c r="C477" s="16"/>
      <c r="D477" s="16"/>
      <c r="E477" s="8" t="s">
        <v>107</v>
      </c>
      <c r="F477" s="9" t="s">
        <v>108</v>
      </c>
      <c r="G477" s="17" t="s">
        <v>640</v>
      </c>
      <c r="H477" s="17"/>
      <c r="I477" s="17"/>
      <c r="J477" s="24">
        <v>21275.6</v>
      </c>
      <c r="K477" s="17"/>
      <c r="L477" s="31"/>
      <c r="M477" s="34">
        <f t="shared" si="7"/>
        <v>94.55822222222223</v>
      </c>
    </row>
    <row r="478" spans="2:13" ht="30" customHeight="1">
      <c r="B478" s="7"/>
      <c r="C478" s="16"/>
      <c r="D478" s="16"/>
      <c r="E478" s="8" t="s">
        <v>641</v>
      </c>
      <c r="F478" s="9" t="s">
        <v>642</v>
      </c>
      <c r="G478" s="17" t="s">
        <v>643</v>
      </c>
      <c r="H478" s="17"/>
      <c r="I478" s="17"/>
      <c r="J478" s="24">
        <v>121468.46</v>
      </c>
      <c r="K478" s="17"/>
      <c r="L478" s="31"/>
      <c r="M478" s="34">
        <f t="shared" si="7"/>
        <v>89.97663703703705</v>
      </c>
    </row>
    <row r="479" spans="2:13" ht="16.5" customHeight="1">
      <c r="B479" s="4"/>
      <c r="C479" s="14" t="s">
        <v>644</v>
      </c>
      <c r="D479" s="14"/>
      <c r="E479" s="5"/>
      <c r="F479" s="6" t="s">
        <v>645</v>
      </c>
      <c r="G479" s="15" t="s">
        <v>646</v>
      </c>
      <c r="H479" s="15"/>
      <c r="I479" s="15"/>
      <c r="J479" s="22">
        <f>SUM(J480:L488)</f>
        <v>214139.25</v>
      </c>
      <c r="K479" s="15"/>
      <c r="L479" s="30"/>
      <c r="M479" s="34">
        <f t="shared" si="7"/>
        <v>98.90044799556622</v>
      </c>
    </row>
    <row r="480" spans="2:13" ht="19.5" customHeight="1">
      <c r="B480" s="7"/>
      <c r="C480" s="16"/>
      <c r="D480" s="16"/>
      <c r="E480" s="8" t="s">
        <v>647</v>
      </c>
      <c r="F480" s="9" t="s">
        <v>648</v>
      </c>
      <c r="G480" s="17" t="s">
        <v>649</v>
      </c>
      <c r="H480" s="17"/>
      <c r="I480" s="17"/>
      <c r="J480" s="24">
        <v>170000</v>
      </c>
      <c r="K480" s="17"/>
      <c r="L480" s="31"/>
      <c r="M480" s="34">
        <f t="shared" si="7"/>
        <v>100</v>
      </c>
    </row>
    <row r="481" spans="2:13" ht="16.5" customHeight="1">
      <c r="B481" s="7"/>
      <c r="C481" s="16"/>
      <c r="D481" s="16"/>
      <c r="E481" s="8" t="s">
        <v>295</v>
      </c>
      <c r="F481" s="9" t="s">
        <v>27</v>
      </c>
      <c r="G481" s="17" t="s">
        <v>650</v>
      </c>
      <c r="H481" s="17"/>
      <c r="I481" s="17"/>
      <c r="J481" s="24">
        <v>4013.82</v>
      </c>
      <c r="K481" s="17"/>
      <c r="L481" s="31"/>
      <c r="M481" s="34">
        <f t="shared" si="7"/>
        <v>99.99950172403484</v>
      </c>
    </row>
    <row r="482" spans="2:13" ht="16.5" customHeight="1">
      <c r="B482" s="7"/>
      <c r="C482" s="16"/>
      <c r="D482" s="16"/>
      <c r="E482" s="8" t="s">
        <v>297</v>
      </c>
      <c r="F482" s="9" t="s">
        <v>27</v>
      </c>
      <c r="G482" s="17" t="s">
        <v>651</v>
      </c>
      <c r="H482" s="17"/>
      <c r="I482" s="17"/>
      <c r="J482" s="23">
        <v>708.28</v>
      </c>
      <c r="K482" s="17"/>
      <c r="L482" s="31"/>
      <c r="M482" s="34">
        <f t="shared" si="7"/>
        <v>100</v>
      </c>
    </row>
    <row r="483" spans="2:13" ht="16.5" customHeight="1">
      <c r="B483" s="7"/>
      <c r="C483" s="16"/>
      <c r="D483" s="16"/>
      <c r="E483" s="8" t="s">
        <v>300</v>
      </c>
      <c r="F483" s="9" t="s">
        <v>30</v>
      </c>
      <c r="G483" s="17" t="s">
        <v>652</v>
      </c>
      <c r="H483" s="17"/>
      <c r="I483" s="17"/>
      <c r="J483" s="23">
        <v>545.28</v>
      </c>
      <c r="K483" s="17"/>
      <c r="L483" s="31"/>
      <c r="M483" s="34">
        <f t="shared" si="7"/>
        <v>100</v>
      </c>
    </row>
    <row r="484" spans="2:13" ht="16.5" customHeight="1">
      <c r="B484" s="7"/>
      <c r="C484" s="16"/>
      <c r="D484" s="16"/>
      <c r="E484" s="8" t="s">
        <v>302</v>
      </c>
      <c r="F484" s="9" t="s">
        <v>30</v>
      </c>
      <c r="G484" s="17" t="s">
        <v>653</v>
      </c>
      <c r="H484" s="17"/>
      <c r="I484" s="17"/>
      <c r="J484" s="23">
        <v>96.22</v>
      </c>
      <c r="K484" s="17"/>
      <c r="L484" s="31"/>
      <c r="M484" s="34">
        <f t="shared" si="7"/>
        <v>100</v>
      </c>
    </row>
    <row r="485" spans="2:13" ht="16.5" customHeight="1">
      <c r="B485" s="7"/>
      <c r="C485" s="16"/>
      <c r="D485" s="16"/>
      <c r="E485" s="8" t="s">
        <v>305</v>
      </c>
      <c r="F485" s="9" t="s">
        <v>33</v>
      </c>
      <c r="G485" s="17" t="s">
        <v>654</v>
      </c>
      <c r="H485" s="17"/>
      <c r="I485" s="17"/>
      <c r="J485" s="24">
        <v>24000.91</v>
      </c>
      <c r="K485" s="17"/>
      <c r="L485" s="31"/>
      <c r="M485" s="34">
        <f t="shared" si="7"/>
        <v>99.99995833493051</v>
      </c>
    </row>
    <row r="486" spans="2:13" ht="16.5" customHeight="1">
      <c r="B486" s="7"/>
      <c r="C486" s="16"/>
      <c r="D486" s="16"/>
      <c r="E486" s="8" t="s">
        <v>307</v>
      </c>
      <c r="F486" s="9" t="s">
        <v>33</v>
      </c>
      <c r="G486" s="17" t="s">
        <v>655</v>
      </c>
      <c r="H486" s="17"/>
      <c r="I486" s="17"/>
      <c r="J486" s="24">
        <v>4235.46</v>
      </c>
      <c r="K486" s="17"/>
      <c r="L486" s="31"/>
      <c r="M486" s="34">
        <f t="shared" si="7"/>
        <v>100</v>
      </c>
    </row>
    <row r="487" spans="2:13" ht="16.5" customHeight="1">
      <c r="B487" s="7"/>
      <c r="C487" s="16"/>
      <c r="D487" s="16"/>
      <c r="E487" s="8" t="s">
        <v>319</v>
      </c>
      <c r="F487" s="9" t="s">
        <v>255</v>
      </c>
      <c r="G487" s="17" t="s">
        <v>656</v>
      </c>
      <c r="H487" s="17"/>
      <c r="I487" s="17"/>
      <c r="J487" s="24">
        <v>8958.41</v>
      </c>
      <c r="K487" s="17"/>
      <c r="L487" s="31"/>
      <c r="M487" s="34">
        <f t="shared" si="7"/>
        <v>81.6092446161134</v>
      </c>
    </row>
    <row r="488" spans="2:13" ht="16.5" customHeight="1">
      <c r="B488" s="7"/>
      <c r="C488" s="16"/>
      <c r="D488" s="16"/>
      <c r="E488" s="8" t="s">
        <v>321</v>
      </c>
      <c r="F488" s="9" t="s">
        <v>255</v>
      </c>
      <c r="G488" s="17" t="s">
        <v>657</v>
      </c>
      <c r="H488" s="17"/>
      <c r="I488" s="17"/>
      <c r="J488" s="24">
        <v>1580.87</v>
      </c>
      <c r="K488" s="17"/>
      <c r="L488" s="31"/>
      <c r="M488" s="34">
        <f t="shared" si="7"/>
        <v>81.37070207947292</v>
      </c>
    </row>
    <row r="489" spans="2:13" ht="16.5" customHeight="1">
      <c r="B489" s="4"/>
      <c r="C489" s="14" t="s">
        <v>658</v>
      </c>
      <c r="D489" s="14"/>
      <c r="E489" s="5"/>
      <c r="F489" s="6" t="s">
        <v>21</v>
      </c>
      <c r="G489" s="15" t="s">
        <v>659</v>
      </c>
      <c r="H489" s="15"/>
      <c r="I489" s="15"/>
      <c r="J489" s="22">
        <f>SUM(J490:L495)</f>
        <v>96370.88</v>
      </c>
      <c r="K489" s="15"/>
      <c r="L489" s="30"/>
      <c r="M489" s="34">
        <f t="shared" si="7"/>
        <v>92.84285163776494</v>
      </c>
    </row>
    <row r="490" spans="2:13" ht="16.5" customHeight="1">
      <c r="B490" s="7"/>
      <c r="C490" s="16"/>
      <c r="D490" s="16"/>
      <c r="E490" s="8" t="s">
        <v>26</v>
      </c>
      <c r="F490" s="9" t="s">
        <v>27</v>
      </c>
      <c r="G490" s="17" t="s">
        <v>660</v>
      </c>
      <c r="H490" s="17"/>
      <c r="I490" s="17"/>
      <c r="J490" s="24">
        <v>2754.96</v>
      </c>
      <c r="K490" s="17"/>
      <c r="L490" s="31"/>
      <c r="M490" s="34">
        <f t="shared" si="7"/>
        <v>98.39142857142858</v>
      </c>
    </row>
    <row r="491" spans="2:13" ht="16.5" customHeight="1">
      <c r="B491" s="7"/>
      <c r="C491" s="16"/>
      <c r="D491" s="16"/>
      <c r="E491" s="8" t="s">
        <v>32</v>
      </c>
      <c r="F491" s="9" t="s">
        <v>33</v>
      </c>
      <c r="G491" s="17" t="s">
        <v>632</v>
      </c>
      <c r="H491" s="17"/>
      <c r="I491" s="17"/>
      <c r="J491" s="24">
        <v>15600</v>
      </c>
      <c r="K491" s="17"/>
      <c r="L491" s="31"/>
      <c r="M491" s="34">
        <f t="shared" si="7"/>
        <v>97.5</v>
      </c>
    </row>
    <row r="492" spans="2:13" ht="16.5" customHeight="1">
      <c r="B492" s="7"/>
      <c r="C492" s="16"/>
      <c r="D492" s="16"/>
      <c r="E492" s="8" t="s">
        <v>35</v>
      </c>
      <c r="F492" s="9" t="s">
        <v>36</v>
      </c>
      <c r="G492" s="17" t="s">
        <v>17</v>
      </c>
      <c r="H492" s="17"/>
      <c r="I492" s="17"/>
      <c r="J492" s="24">
        <v>16270.51</v>
      </c>
      <c r="K492" s="17"/>
      <c r="L492" s="31"/>
      <c r="M492" s="34">
        <f t="shared" si="7"/>
        <v>81.35255000000001</v>
      </c>
    </row>
    <row r="493" spans="2:13" ht="16.5" customHeight="1">
      <c r="B493" s="7"/>
      <c r="C493" s="16"/>
      <c r="D493" s="16"/>
      <c r="E493" s="8" t="s">
        <v>88</v>
      </c>
      <c r="F493" s="9" t="s">
        <v>89</v>
      </c>
      <c r="G493" s="17" t="s">
        <v>609</v>
      </c>
      <c r="H493" s="17"/>
      <c r="I493" s="17"/>
      <c r="J493" s="24">
        <v>6762.64</v>
      </c>
      <c r="K493" s="17"/>
      <c r="L493" s="31"/>
      <c r="M493" s="34">
        <f t="shared" si="7"/>
        <v>96.60914285714286</v>
      </c>
    </row>
    <row r="494" spans="2:13" ht="16.5" customHeight="1">
      <c r="B494" s="7"/>
      <c r="C494" s="16"/>
      <c r="D494" s="16"/>
      <c r="E494" s="8" t="s">
        <v>38</v>
      </c>
      <c r="F494" s="9" t="s">
        <v>39</v>
      </c>
      <c r="G494" s="17" t="s">
        <v>661</v>
      </c>
      <c r="H494" s="17"/>
      <c r="I494" s="17"/>
      <c r="J494" s="24">
        <v>54982.77</v>
      </c>
      <c r="K494" s="17"/>
      <c r="L494" s="31"/>
      <c r="M494" s="34">
        <f t="shared" si="7"/>
        <v>96.461</v>
      </c>
    </row>
    <row r="495" spans="2:13" ht="16.5" customHeight="1">
      <c r="B495" s="7"/>
      <c r="C495" s="16"/>
      <c r="D495" s="16"/>
      <c r="E495" s="8" t="s">
        <v>41</v>
      </c>
      <c r="F495" s="9" t="s">
        <v>42</v>
      </c>
      <c r="G495" s="17" t="s">
        <v>105</v>
      </c>
      <c r="H495" s="17"/>
      <c r="I495" s="17"/>
      <c r="J495" s="24">
        <v>0</v>
      </c>
      <c r="K495" s="17"/>
      <c r="L495" s="31"/>
      <c r="M495" s="34">
        <f t="shared" si="7"/>
        <v>0</v>
      </c>
    </row>
    <row r="496" spans="2:13" ht="16.5" customHeight="1">
      <c r="B496" s="19" t="s">
        <v>662</v>
      </c>
      <c r="C496" s="19"/>
      <c r="D496" s="19"/>
      <c r="E496" s="19"/>
      <c r="F496" s="19"/>
      <c r="G496" s="20" t="s">
        <v>663</v>
      </c>
      <c r="H496" s="20"/>
      <c r="I496" s="20"/>
      <c r="J496" s="25">
        <f>SUM(J4,J18,J21,J31,J35,J51,J57,J97,J100,J122,J126,J129,J290,J312,J400,J420,J425,J461,J473,)</f>
        <v>41154779.38000001</v>
      </c>
      <c r="K496" s="20"/>
      <c r="L496" s="32"/>
      <c r="M496" s="34">
        <f t="shared" si="7"/>
        <v>91.81376545007043</v>
      </c>
    </row>
    <row r="497" spans="1:9" ht="213" customHeight="1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213" customHeight="1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11" ht="5.25" customHeight="1">
      <c r="A499" s="10"/>
      <c r="B499" s="10"/>
      <c r="C499" s="10"/>
      <c r="D499" s="10"/>
      <c r="E499" s="10"/>
      <c r="F499" s="10"/>
      <c r="G499" s="10"/>
      <c r="H499" s="18" t="s">
        <v>664</v>
      </c>
      <c r="K499" s="18" t="s">
        <v>664</v>
      </c>
    </row>
    <row r="500" spans="2:11" ht="5.25" customHeight="1">
      <c r="B500" s="18" t="s">
        <v>91</v>
      </c>
      <c r="C500" s="18"/>
      <c r="D500" s="10"/>
      <c r="E500" s="10"/>
      <c r="F500" s="10"/>
      <c r="G500" s="10"/>
      <c r="H500" s="18"/>
      <c r="K500" s="18"/>
    </row>
    <row r="501" spans="2:9" ht="11.25" customHeight="1">
      <c r="B501" s="18"/>
      <c r="C501" s="18"/>
      <c r="D501" s="10"/>
      <c r="E501" s="10"/>
      <c r="F501" s="10"/>
      <c r="G501" s="10"/>
      <c r="H501" s="10"/>
      <c r="I501" s="10"/>
    </row>
  </sheetData>
  <sheetProtection/>
  <mergeCells count="1492">
    <mergeCell ref="J492:L492"/>
    <mergeCell ref="J493:L493"/>
    <mergeCell ref="J494:L494"/>
    <mergeCell ref="J495:L495"/>
    <mergeCell ref="J496:L496"/>
    <mergeCell ref="K499:K500"/>
    <mergeCell ref="J486:L486"/>
    <mergeCell ref="J487:L487"/>
    <mergeCell ref="J488:L488"/>
    <mergeCell ref="J489:L489"/>
    <mergeCell ref="J490:L490"/>
    <mergeCell ref="J491:L491"/>
    <mergeCell ref="J480:L480"/>
    <mergeCell ref="J481:L481"/>
    <mergeCell ref="J482:L482"/>
    <mergeCell ref="J483:L483"/>
    <mergeCell ref="J484:L484"/>
    <mergeCell ref="J485:L485"/>
    <mergeCell ref="J475:L475"/>
    <mergeCell ref="J476:L476"/>
    <mergeCell ref="J477:L477"/>
    <mergeCell ref="J478:L478"/>
    <mergeCell ref="J479:L479"/>
    <mergeCell ref="J469:L469"/>
    <mergeCell ref="J470:L470"/>
    <mergeCell ref="J471:L471"/>
    <mergeCell ref="J472:L472"/>
    <mergeCell ref="J473:L473"/>
    <mergeCell ref="J474:L474"/>
    <mergeCell ref="J463:L463"/>
    <mergeCell ref="J464:L464"/>
    <mergeCell ref="J465:L465"/>
    <mergeCell ref="J466:L466"/>
    <mergeCell ref="J467:L467"/>
    <mergeCell ref="J468:L468"/>
    <mergeCell ref="J459:L459"/>
    <mergeCell ref="J460:L460"/>
    <mergeCell ref="J461:L461"/>
    <mergeCell ref="J462:L462"/>
    <mergeCell ref="J453:L453"/>
    <mergeCell ref="J454:L454"/>
    <mergeCell ref="J455:L455"/>
    <mergeCell ref="J456:L456"/>
    <mergeCell ref="J457:L457"/>
    <mergeCell ref="J458:L458"/>
    <mergeCell ref="J447:L447"/>
    <mergeCell ref="J448:L448"/>
    <mergeCell ref="J449:L449"/>
    <mergeCell ref="J450:L450"/>
    <mergeCell ref="J451:L451"/>
    <mergeCell ref="J452:L452"/>
    <mergeCell ref="J441:L441"/>
    <mergeCell ref="J442:L442"/>
    <mergeCell ref="J443:L443"/>
    <mergeCell ref="J444:L444"/>
    <mergeCell ref="J445:L445"/>
    <mergeCell ref="J446:L446"/>
    <mergeCell ref="J437:L437"/>
    <mergeCell ref="J438:L438"/>
    <mergeCell ref="J439:L439"/>
    <mergeCell ref="J440:L440"/>
    <mergeCell ref="J434:L434"/>
    <mergeCell ref="J435:L435"/>
    <mergeCell ref="J436:L436"/>
    <mergeCell ref="J428:L428"/>
    <mergeCell ref="J429:L429"/>
    <mergeCell ref="J430:L430"/>
    <mergeCell ref="J431:L431"/>
    <mergeCell ref="J432:L432"/>
    <mergeCell ref="J433:L433"/>
    <mergeCell ref="J422:L422"/>
    <mergeCell ref="J423:L423"/>
    <mergeCell ref="J424:L424"/>
    <mergeCell ref="J425:L425"/>
    <mergeCell ref="J426:L426"/>
    <mergeCell ref="J427:L427"/>
    <mergeCell ref="J416:L416"/>
    <mergeCell ref="J417:L417"/>
    <mergeCell ref="J418:L418"/>
    <mergeCell ref="J419:L419"/>
    <mergeCell ref="J420:L420"/>
    <mergeCell ref="J421:L421"/>
    <mergeCell ref="J410:L410"/>
    <mergeCell ref="J411:L411"/>
    <mergeCell ref="J412:L412"/>
    <mergeCell ref="J413:L413"/>
    <mergeCell ref="J414:L414"/>
    <mergeCell ref="J415:L415"/>
    <mergeCell ref="J404:L404"/>
    <mergeCell ref="J405:L405"/>
    <mergeCell ref="J406:L406"/>
    <mergeCell ref="J407:L407"/>
    <mergeCell ref="J408:L408"/>
    <mergeCell ref="J409:L409"/>
    <mergeCell ref="J398:L398"/>
    <mergeCell ref="J399:L399"/>
    <mergeCell ref="J400:L400"/>
    <mergeCell ref="J401:L401"/>
    <mergeCell ref="J402:L402"/>
    <mergeCell ref="J403:L403"/>
    <mergeCell ref="J393:L393"/>
    <mergeCell ref="J394:L394"/>
    <mergeCell ref="J395:L395"/>
    <mergeCell ref="J396:L396"/>
    <mergeCell ref="J397:L397"/>
    <mergeCell ref="J387:L387"/>
    <mergeCell ref="J388:L388"/>
    <mergeCell ref="J389:L389"/>
    <mergeCell ref="J390:L390"/>
    <mergeCell ref="J391:L391"/>
    <mergeCell ref="J392:L392"/>
    <mergeCell ref="J381:L381"/>
    <mergeCell ref="J382:L382"/>
    <mergeCell ref="J383:L383"/>
    <mergeCell ref="J384:L384"/>
    <mergeCell ref="J385:L385"/>
    <mergeCell ref="J386:L386"/>
    <mergeCell ref="J375:L375"/>
    <mergeCell ref="J376:L376"/>
    <mergeCell ref="J377:L377"/>
    <mergeCell ref="J378:L378"/>
    <mergeCell ref="J379:L379"/>
    <mergeCell ref="J380:L380"/>
    <mergeCell ref="J369:L369"/>
    <mergeCell ref="J370:L370"/>
    <mergeCell ref="J371:L371"/>
    <mergeCell ref="J372:L372"/>
    <mergeCell ref="J373:L373"/>
    <mergeCell ref="J374:L374"/>
    <mergeCell ref="J363:L363"/>
    <mergeCell ref="J364:L364"/>
    <mergeCell ref="J365:L365"/>
    <mergeCell ref="J366:L366"/>
    <mergeCell ref="J367:L367"/>
    <mergeCell ref="J368:L368"/>
    <mergeCell ref="J357:L357"/>
    <mergeCell ref="J358:L358"/>
    <mergeCell ref="J359:L359"/>
    <mergeCell ref="J360:L360"/>
    <mergeCell ref="J361:L361"/>
    <mergeCell ref="J362:L362"/>
    <mergeCell ref="J352:L352"/>
    <mergeCell ref="J353:L353"/>
    <mergeCell ref="J354:L354"/>
    <mergeCell ref="J355:L355"/>
    <mergeCell ref="J356:L356"/>
    <mergeCell ref="J346:L346"/>
    <mergeCell ref="J347:L347"/>
    <mergeCell ref="J348:L348"/>
    <mergeCell ref="J349:L349"/>
    <mergeCell ref="J350:L350"/>
    <mergeCell ref="J351:L351"/>
    <mergeCell ref="J340:L340"/>
    <mergeCell ref="J341:L341"/>
    <mergeCell ref="J342:L342"/>
    <mergeCell ref="J343:L343"/>
    <mergeCell ref="J344:L344"/>
    <mergeCell ref="J345:L345"/>
    <mergeCell ref="J334:L334"/>
    <mergeCell ref="J335:L335"/>
    <mergeCell ref="J336:L336"/>
    <mergeCell ref="J337:L337"/>
    <mergeCell ref="J338:L338"/>
    <mergeCell ref="J339:L339"/>
    <mergeCell ref="J328:L328"/>
    <mergeCell ref="J329:L329"/>
    <mergeCell ref="J330:L330"/>
    <mergeCell ref="J331:L331"/>
    <mergeCell ref="J332:L332"/>
    <mergeCell ref="J333:L333"/>
    <mergeCell ref="J322:L322"/>
    <mergeCell ref="J323:L323"/>
    <mergeCell ref="J324:L324"/>
    <mergeCell ref="J325:L325"/>
    <mergeCell ref="J326:L326"/>
    <mergeCell ref="J327:L327"/>
    <mergeCell ref="J316:L316"/>
    <mergeCell ref="J317:L317"/>
    <mergeCell ref="J318:L318"/>
    <mergeCell ref="J319:L319"/>
    <mergeCell ref="J320:L320"/>
    <mergeCell ref="J321:L321"/>
    <mergeCell ref="J312:L312"/>
    <mergeCell ref="J313:L313"/>
    <mergeCell ref="J314:L314"/>
    <mergeCell ref="J315:L315"/>
    <mergeCell ref="J309:L309"/>
    <mergeCell ref="J310:L310"/>
    <mergeCell ref="J311:L311"/>
    <mergeCell ref="J303:L303"/>
    <mergeCell ref="J304:L304"/>
    <mergeCell ref="J305:L305"/>
    <mergeCell ref="J306:L306"/>
    <mergeCell ref="J307:L307"/>
    <mergeCell ref="J308:L308"/>
    <mergeCell ref="J297:L297"/>
    <mergeCell ref="J298:L298"/>
    <mergeCell ref="J299:L299"/>
    <mergeCell ref="J300:L300"/>
    <mergeCell ref="J301:L301"/>
    <mergeCell ref="J302:L302"/>
    <mergeCell ref="J291:L291"/>
    <mergeCell ref="J292:L292"/>
    <mergeCell ref="J293:L293"/>
    <mergeCell ref="J294:L294"/>
    <mergeCell ref="J295:L295"/>
    <mergeCell ref="J296:L296"/>
    <mergeCell ref="J289:L289"/>
    <mergeCell ref="J290:L290"/>
    <mergeCell ref="J284:L284"/>
    <mergeCell ref="J285:L285"/>
    <mergeCell ref="J286:L286"/>
    <mergeCell ref="J287:L287"/>
    <mergeCell ref="J288:L288"/>
    <mergeCell ref="J279:L279"/>
    <mergeCell ref="J280:L280"/>
    <mergeCell ref="J281:L281"/>
    <mergeCell ref="J282:L282"/>
    <mergeCell ref="J283:L283"/>
    <mergeCell ref="J273:L273"/>
    <mergeCell ref="J274:L274"/>
    <mergeCell ref="J275:L275"/>
    <mergeCell ref="J276:L276"/>
    <mergeCell ref="J277:L277"/>
    <mergeCell ref="J278:L278"/>
    <mergeCell ref="J267:L267"/>
    <mergeCell ref="J268:L268"/>
    <mergeCell ref="J269:L269"/>
    <mergeCell ref="J270:L270"/>
    <mergeCell ref="J271:L271"/>
    <mergeCell ref="J272:L272"/>
    <mergeCell ref="J263:L263"/>
    <mergeCell ref="J264:L264"/>
    <mergeCell ref="J265:L265"/>
    <mergeCell ref="J266:L266"/>
    <mergeCell ref="J257:L257"/>
    <mergeCell ref="J258:L258"/>
    <mergeCell ref="J259:L259"/>
    <mergeCell ref="J260:L260"/>
    <mergeCell ref="J261:L261"/>
    <mergeCell ref="J262:L262"/>
    <mergeCell ref="J251:L251"/>
    <mergeCell ref="J252:L252"/>
    <mergeCell ref="J253:L253"/>
    <mergeCell ref="J254:L254"/>
    <mergeCell ref="J255:L255"/>
    <mergeCell ref="J256:L256"/>
    <mergeCell ref="J245:L245"/>
    <mergeCell ref="J246:L246"/>
    <mergeCell ref="J247:L247"/>
    <mergeCell ref="J248:L248"/>
    <mergeCell ref="J249:L249"/>
    <mergeCell ref="J250:L250"/>
    <mergeCell ref="J240:L240"/>
    <mergeCell ref="J241:L241"/>
    <mergeCell ref="J242:L242"/>
    <mergeCell ref="J243:L243"/>
    <mergeCell ref="J244:L244"/>
    <mergeCell ref="J234:L234"/>
    <mergeCell ref="J235:L235"/>
    <mergeCell ref="J236:L236"/>
    <mergeCell ref="J237:L237"/>
    <mergeCell ref="J238:L238"/>
    <mergeCell ref="J239:L239"/>
    <mergeCell ref="J228:L228"/>
    <mergeCell ref="J229:L229"/>
    <mergeCell ref="J230:L230"/>
    <mergeCell ref="J231:L231"/>
    <mergeCell ref="J232:L232"/>
    <mergeCell ref="J233:L233"/>
    <mergeCell ref="J222:L222"/>
    <mergeCell ref="J223:L223"/>
    <mergeCell ref="J224:L224"/>
    <mergeCell ref="J225:L225"/>
    <mergeCell ref="J226:L226"/>
    <mergeCell ref="J227:L227"/>
    <mergeCell ref="J216:L216"/>
    <mergeCell ref="J217:L217"/>
    <mergeCell ref="J218:L218"/>
    <mergeCell ref="J219:L219"/>
    <mergeCell ref="J220:L220"/>
    <mergeCell ref="J221:L221"/>
    <mergeCell ref="J210:L210"/>
    <mergeCell ref="J211:L211"/>
    <mergeCell ref="J212:L212"/>
    <mergeCell ref="J213:L213"/>
    <mergeCell ref="J214:L214"/>
    <mergeCell ref="J215:L215"/>
    <mergeCell ref="J204:L204"/>
    <mergeCell ref="J205:L205"/>
    <mergeCell ref="J206:L206"/>
    <mergeCell ref="J207:L207"/>
    <mergeCell ref="J208:L208"/>
    <mergeCell ref="J209:L209"/>
    <mergeCell ref="J200:L200"/>
    <mergeCell ref="J201:L201"/>
    <mergeCell ref="J202:L202"/>
    <mergeCell ref="J203:L203"/>
    <mergeCell ref="J194:L194"/>
    <mergeCell ref="J195:L195"/>
    <mergeCell ref="J196:L196"/>
    <mergeCell ref="J197:L197"/>
    <mergeCell ref="J198:L198"/>
    <mergeCell ref="J199:L199"/>
    <mergeCell ref="J188:L188"/>
    <mergeCell ref="J189:L189"/>
    <mergeCell ref="J190:L190"/>
    <mergeCell ref="J191:L191"/>
    <mergeCell ref="J192:L192"/>
    <mergeCell ref="J193:L193"/>
    <mergeCell ref="J182:L182"/>
    <mergeCell ref="J183:L183"/>
    <mergeCell ref="J184:L184"/>
    <mergeCell ref="J185:L185"/>
    <mergeCell ref="J186:L186"/>
    <mergeCell ref="J187:L187"/>
    <mergeCell ref="J176:L176"/>
    <mergeCell ref="J177:L177"/>
    <mergeCell ref="J178:L178"/>
    <mergeCell ref="J179:L179"/>
    <mergeCell ref="J180:L180"/>
    <mergeCell ref="J181:L181"/>
    <mergeCell ref="J170:L170"/>
    <mergeCell ref="J171:L171"/>
    <mergeCell ref="J172:L172"/>
    <mergeCell ref="J173:L173"/>
    <mergeCell ref="J174:L174"/>
    <mergeCell ref="J175:L175"/>
    <mergeCell ref="J164:L164"/>
    <mergeCell ref="J165:L165"/>
    <mergeCell ref="J166:L166"/>
    <mergeCell ref="J167:L167"/>
    <mergeCell ref="J168:L168"/>
    <mergeCell ref="J169:L169"/>
    <mergeCell ref="J160:L160"/>
    <mergeCell ref="J161:L161"/>
    <mergeCell ref="J162:L162"/>
    <mergeCell ref="J163:L163"/>
    <mergeCell ref="J154:L154"/>
    <mergeCell ref="J155:L155"/>
    <mergeCell ref="J156:L156"/>
    <mergeCell ref="J157:L157"/>
    <mergeCell ref="J158:L158"/>
    <mergeCell ref="J159:L159"/>
    <mergeCell ref="J148:L148"/>
    <mergeCell ref="J149:L149"/>
    <mergeCell ref="J150:L150"/>
    <mergeCell ref="J151:L151"/>
    <mergeCell ref="J152:L152"/>
    <mergeCell ref="J153:L153"/>
    <mergeCell ref="J142:L142"/>
    <mergeCell ref="J143:L143"/>
    <mergeCell ref="J144:L144"/>
    <mergeCell ref="J145:L145"/>
    <mergeCell ref="J146:L146"/>
    <mergeCell ref="J147:L147"/>
    <mergeCell ref="J136:L136"/>
    <mergeCell ref="J137:L137"/>
    <mergeCell ref="J138:L138"/>
    <mergeCell ref="J139:L139"/>
    <mergeCell ref="J140:L140"/>
    <mergeCell ref="J141:L141"/>
    <mergeCell ref="J130:L130"/>
    <mergeCell ref="J131:L131"/>
    <mergeCell ref="J132:L132"/>
    <mergeCell ref="J133:L133"/>
    <mergeCell ref="J134:L134"/>
    <mergeCell ref="J135:L135"/>
    <mergeCell ref="J126:L126"/>
    <mergeCell ref="J127:L127"/>
    <mergeCell ref="J128:L128"/>
    <mergeCell ref="J129:L129"/>
    <mergeCell ref="J121:L121"/>
    <mergeCell ref="J122:L122"/>
    <mergeCell ref="J123:L123"/>
    <mergeCell ref="J124:L124"/>
    <mergeCell ref="J125:L125"/>
    <mergeCell ref="A1:K1"/>
    <mergeCell ref="B2:L2"/>
    <mergeCell ref="J116:L116"/>
    <mergeCell ref="J117:L117"/>
    <mergeCell ref="J118:L118"/>
    <mergeCell ref="J119:L119"/>
    <mergeCell ref="J120:L120"/>
    <mergeCell ref="J110:L110"/>
    <mergeCell ref="J111:L111"/>
    <mergeCell ref="J112:L112"/>
    <mergeCell ref="J113:L113"/>
    <mergeCell ref="J114:L114"/>
    <mergeCell ref="J115:L115"/>
    <mergeCell ref="J105:L105"/>
    <mergeCell ref="J106:L106"/>
    <mergeCell ref="J107:L107"/>
    <mergeCell ref="J108:L108"/>
    <mergeCell ref="J109:L109"/>
    <mergeCell ref="J99:L99"/>
    <mergeCell ref="J100:L100"/>
    <mergeCell ref="J101:L101"/>
    <mergeCell ref="J102:L102"/>
    <mergeCell ref="J103:L103"/>
    <mergeCell ref="J104:L104"/>
    <mergeCell ref="J96:L96"/>
    <mergeCell ref="J97:L97"/>
    <mergeCell ref="J98:L98"/>
    <mergeCell ref="J90:L90"/>
    <mergeCell ref="J91:L91"/>
    <mergeCell ref="J92:L92"/>
    <mergeCell ref="J93:L93"/>
    <mergeCell ref="J94:L94"/>
    <mergeCell ref="J95:L95"/>
    <mergeCell ref="J85:L85"/>
    <mergeCell ref="J86:L86"/>
    <mergeCell ref="J87:L87"/>
    <mergeCell ref="J88:L88"/>
    <mergeCell ref="J89:L89"/>
    <mergeCell ref="J79:L79"/>
    <mergeCell ref="J80:L80"/>
    <mergeCell ref="J81:L81"/>
    <mergeCell ref="J82:L82"/>
    <mergeCell ref="J83:L83"/>
    <mergeCell ref="J84:L84"/>
    <mergeCell ref="J73:L73"/>
    <mergeCell ref="J74:L74"/>
    <mergeCell ref="J75:L75"/>
    <mergeCell ref="J76:L76"/>
    <mergeCell ref="J77:L77"/>
    <mergeCell ref="J78:L78"/>
    <mergeCell ref="J67:L67"/>
    <mergeCell ref="J68:L68"/>
    <mergeCell ref="J69:L69"/>
    <mergeCell ref="J70:L70"/>
    <mergeCell ref="J71:L71"/>
    <mergeCell ref="J72:L72"/>
    <mergeCell ref="J61:L61"/>
    <mergeCell ref="J62:L62"/>
    <mergeCell ref="J63:L63"/>
    <mergeCell ref="J64:L64"/>
    <mergeCell ref="J65:L65"/>
    <mergeCell ref="J66:L66"/>
    <mergeCell ref="J55:L55"/>
    <mergeCell ref="J56:L56"/>
    <mergeCell ref="J57:L57"/>
    <mergeCell ref="J58:L58"/>
    <mergeCell ref="J59:L59"/>
    <mergeCell ref="J60:L60"/>
    <mergeCell ref="J49:L49"/>
    <mergeCell ref="J50:L50"/>
    <mergeCell ref="J51:L51"/>
    <mergeCell ref="J52:L52"/>
    <mergeCell ref="J53:L53"/>
    <mergeCell ref="J54:L54"/>
    <mergeCell ref="J43:L43"/>
    <mergeCell ref="J44:L44"/>
    <mergeCell ref="J45:L45"/>
    <mergeCell ref="J46:L46"/>
    <mergeCell ref="J47:L47"/>
    <mergeCell ref="J48:L48"/>
    <mergeCell ref="J38:L38"/>
    <mergeCell ref="J39:L39"/>
    <mergeCell ref="J40:L40"/>
    <mergeCell ref="J41:L41"/>
    <mergeCell ref="J42:L42"/>
    <mergeCell ref="J32:L32"/>
    <mergeCell ref="J33:L33"/>
    <mergeCell ref="J34:L34"/>
    <mergeCell ref="J35:L35"/>
    <mergeCell ref="J36:L36"/>
    <mergeCell ref="J37:L37"/>
    <mergeCell ref="J26:L26"/>
    <mergeCell ref="J27:L27"/>
    <mergeCell ref="J28:L28"/>
    <mergeCell ref="J29:L29"/>
    <mergeCell ref="J30:L30"/>
    <mergeCell ref="J31:L31"/>
    <mergeCell ref="J20:L20"/>
    <mergeCell ref="J21:L21"/>
    <mergeCell ref="J22:L22"/>
    <mergeCell ref="J23:L23"/>
    <mergeCell ref="J24:L24"/>
    <mergeCell ref="J25:L25"/>
    <mergeCell ref="J14:L14"/>
    <mergeCell ref="J15:L15"/>
    <mergeCell ref="J16:L16"/>
    <mergeCell ref="J17:L17"/>
    <mergeCell ref="J18:L18"/>
    <mergeCell ref="J19:L19"/>
    <mergeCell ref="J8:L8"/>
    <mergeCell ref="J9:L9"/>
    <mergeCell ref="J10:L10"/>
    <mergeCell ref="J11:L11"/>
    <mergeCell ref="J12:L12"/>
    <mergeCell ref="J13:L13"/>
    <mergeCell ref="A499:G499"/>
    <mergeCell ref="H499:H500"/>
    <mergeCell ref="B500:C501"/>
    <mergeCell ref="D500:G500"/>
    <mergeCell ref="D501:I501"/>
    <mergeCell ref="J3:L3"/>
    <mergeCell ref="J4:L4"/>
    <mergeCell ref="J5:L5"/>
    <mergeCell ref="J6:L6"/>
    <mergeCell ref="J7:L7"/>
    <mergeCell ref="B496:F496"/>
    <mergeCell ref="G496:I496"/>
    <mergeCell ref="A497:I497"/>
    <mergeCell ref="A498:I498"/>
    <mergeCell ref="C493:D493"/>
    <mergeCell ref="G493:I493"/>
    <mergeCell ref="C494:D494"/>
    <mergeCell ref="G494:I494"/>
    <mergeCell ref="C495:D495"/>
    <mergeCell ref="G495:I495"/>
    <mergeCell ref="C490:D490"/>
    <mergeCell ref="G490:I490"/>
    <mergeCell ref="C491:D491"/>
    <mergeCell ref="G491:I491"/>
    <mergeCell ref="C492:D492"/>
    <mergeCell ref="G492:I492"/>
    <mergeCell ref="C487:D487"/>
    <mergeCell ref="G487:I487"/>
    <mergeCell ref="C488:D488"/>
    <mergeCell ref="G488:I488"/>
    <mergeCell ref="C489:D489"/>
    <mergeCell ref="G489:I489"/>
    <mergeCell ref="C484:D484"/>
    <mergeCell ref="G484:I484"/>
    <mergeCell ref="C485:D485"/>
    <mergeCell ref="G485:I485"/>
    <mergeCell ref="C486:D486"/>
    <mergeCell ref="G486:I486"/>
    <mergeCell ref="C481:D481"/>
    <mergeCell ref="G481:I481"/>
    <mergeCell ref="C482:D482"/>
    <mergeCell ref="G482:I482"/>
    <mergeCell ref="C483:D483"/>
    <mergeCell ref="G483:I483"/>
    <mergeCell ref="C478:D478"/>
    <mergeCell ref="G478:I478"/>
    <mergeCell ref="C479:D479"/>
    <mergeCell ref="G479:I479"/>
    <mergeCell ref="C480:D480"/>
    <mergeCell ref="G480:I480"/>
    <mergeCell ref="C476:D476"/>
    <mergeCell ref="G476:I476"/>
    <mergeCell ref="C477:D477"/>
    <mergeCell ref="G477:I477"/>
    <mergeCell ref="C473:D473"/>
    <mergeCell ref="G473:I473"/>
    <mergeCell ref="C474:D474"/>
    <mergeCell ref="G474:I474"/>
    <mergeCell ref="C475:D475"/>
    <mergeCell ref="G475:I475"/>
    <mergeCell ref="C470:D470"/>
    <mergeCell ref="G470:I470"/>
    <mergeCell ref="C471:D471"/>
    <mergeCell ref="G471:I471"/>
    <mergeCell ref="C472:D472"/>
    <mergeCell ref="G472:I472"/>
    <mergeCell ref="C467:D467"/>
    <mergeCell ref="G467:I467"/>
    <mergeCell ref="C468:D468"/>
    <mergeCell ref="G468:I468"/>
    <mergeCell ref="C469:D469"/>
    <mergeCell ref="G469:I469"/>
    <mergeCell ref="C464:D464"/>
    <mergeCell ref="G464:I464"/>
    <mergeCell ref="C465:D465"/>
    <mergeCell ref="G465:I465"/>
    <mergeCell ref="C466:D466"/>
    <mergeCell ref="G466:I466"/>
    <mergeCell ref="C461:D461"/>
    <mergeCell ref="G461:I461"/>
    <mergeCell ref="C462:D462"/>
    <mergeCell ref="G462:I462"/>
    <mergeCell ref="C463:D463"/>
    <mergeCell ref="G463:I463"/>
    <mergeCell ref="C460:D460"/>
    <mergeCell ref="G460:I460"/>
    <mergeCell ref="C457:D457"/>
    <mergeCell ref="G457:I457"/>
    <mergeCell ref="C458:D458"/>
    <mergeCell ref="G458:I458"/>
    <mergeCell ref="C459:D459"/>
    <mergeCell ref="G459:I459"/>
    <mergeCell ref="C454:D454"/>
    <mergeCell ref="G454:I454"/>
    <mergeCell ref="C455:D455"/>
    <mergeCell ref="G455:I455"/>
    <mergeCell ref="C456:D456"/>
    <mergeCell ref="G456:I456"/>
    <mergeCell ref="C451:D451"/>
    <mergeCell ref="G451:I451"/>
    <mergeCell ref="C452:D452"/>
    <mergeCell ref="G452:I452"/>
    <mergeCell ref="C453:D453"/>
    <mergeCell ref="G453:I453"/>
    <mergeCell ref="C448:D448"/>
    <mergeCell ref="G448:I448"/>
    <mergeCell ref="C449:D449"/>
    <mergeCell ref="G449:I449"/>
    <mergeCell ref="C450:D450"/>
    <mergeCell ref="G450:I450"/>
    <mergeCell ref="C445:D445"/>
    <mergeCell ref="G445:I445"/>
    <mergeCell ref="C446:D446"/>
    <mergeCell ref="G446:I446"/>
    <mergeCell ref="C447:D447"/>
    <mergeCell ref="G447:I447"/>
    <mergeCell ref="C442:D442"/>
    <mergeCell ref="G442:I442"/>
    <mergeCell ref="C443:D443"/>
    <mergeCell ref="G443:I443"/>
    <mergeCell ref="C444:D444"/>
    <mergeCell ref="G444:I444"/>
    <mergeCell ref="C439:D439"/>
    <mergeCell ref="G439:I439"/>
    <mergeCell ref="C440:D440"/>
    <mergeCell ref="G440:I440"/>
    <mergeCell ref="C441:D441"/>
    <mergeCell ref="G441:I441"/>
    <mergeCell ref="C437:D437"/>
    <mergeCell ref="G437:I437"/>
    <mergeCell ref="C438:D438"/>
    <mergeCell ref="G438:I438"/>
    <mergeCell ref="C434:D434"/>
    <mergeCell ref="G434:I434"/>
    <mergeCell ref="C435:D435"/>
    <mergeCell ref="G435:I435"/>
    <mergeCell ref="C436:D436"/>
    <mergeCell ref="G436:I436"/>
    <mergeCell ref="C431:D431"/>
    <mergeCell ref="G431:I431"/>
    <mergeCell ref="C432:D432"/>
    <mergeCell ref="G432:I432"/>
    <mergeCell ref="C433:D433"/>
    <mergeCell ref="G433:I433"/>
    <mergeCell ref="C428:D428"/>
    <mergeCell ref="G428:I428"/>
    <mergeCell ref="C429:D429"/>
    <mergeCell ref="G429:I429"/>
    <mergeCell ref="C430:D430"/>
    <mergeCell ref="G430:I430"/>
    <mergeCell ref="C425:D425"/>
    <mergeCell ref="G425:I425"/>
    <mergeCell ref="C426:D426"/>
    <mergeCell ref="G426:I426"/>
    <mergeCell ref="C427:D427"/>
    <mergeCell ref="G427:I427"/>
    <mergeCell ref="C422:D422"/>
    <mergeCell ref="G422:I422"/>
    <mergeCell ref="C423:D423"/>
    <mergeCell ref="G423:I423"/>
    <mergeCell ref="C424:D424"/>
    <mergeCell ref="G424:I424"/>
    <mergeCell ref="C419:D419"/>
    <mergeCell ref="G419:I419"/>
    <mergeCell ref="C420:D420"/>
    <mergeCell ref="G420:I420"/>
    <mergeCell ref="C421:D421"/>
    <mergeCell ref="G421:I421"/>
    <mergeCell ref="C416:D416"/>
    <mergeCell ref="G416:I416"/>
    <mergeCell ref="C417:D417"/>
    <mergeCell ref="G417:I417"/>
    <mergeCell ref="C418:D418"/>
    <mergeCell ref="G418:I418"/>
    <mergeCell ref="C413:D413"/>
    <mergeCell ref="G413:I413"/>
    <mergeCell ref="C414:D414"/>
    <mergeCell ref="G414:I414"/>
    <mergeCell ref="C415:D415"/>
    <mergeCell ref="G415:I415"/>
    <mergeCell ref="C410:D410"/>
    <mergeCell ref="G410:I410"/>
    <mergeCell ref="C411:D411"/>
    <mergeCell ref="G411:I411"/>
    <mergeCell ref="C412:D412"/>
    <mergeCell ref="G412:I412"/>
    <mergeCell ref="C407:D407"/>
    <mergeCell ref="G407:I407"/>
    <mergeCell ref="C408:D408"/>
    <mergeCell ref="G408:I408"/>
    <mergeCell ref="C409:D409"/>
    <mergeCell ref="G409:I409"/>
    <mergeCell ref="C404:D404"/>
    <mergeCell ref="G404:I404"/>
    <mergeCell ref="C405:D405"/>
    <mergeCell ref="G405:I405"/>
    <mergeCell ref="C406:D406"/>
    <mergeCell ref="G406:I406"/>
    <mergeCell ref="C401:D401"/>
    <mergeCell ref="G401:I401"/>
    <mergeCell ref="C402:D402"/>
    <mergeCell ref="G402:I402"/>
    <mergeCell ref="C403:D403"/>
    <mergeCell ref="G403:I403"/>
    <mergeCell ref="C398:D398"/>
    <mergeCell ref="G398:I398"/>
    <mergeCell ref="C399:D399"/>
    <mergeCell ref="G399:I399"/>
    <mergeCell ref="C400:D400"/>
    <mergeCell ref="G400:I400"/>
    <mergeCell ref="C397:D397"/>
    <mergeCell ref="G397:I397"/>
    <mergeCell ref="C394:D394"/>
    <mergeCell ref="G394:I394"/>
    <mergeCell ref="C395:D395"/>
    <mergeCell ref="G395:I395"/>
    <mergeCell ref="C396:D396"/>
    <mergeCell ref="G396:I396"/>
    <mergeCell ref="C391:D391"/>
    <mergeCell ref="G391:I391"/>
    <mergeCell ref="C392:D392"/>
    <mergeCell ref="G392:I392"/>
    <mergeCell ref="C393:D393"/>
    <mergeCell ref="G393:I393"/>
    <mergeCell ref="C388:D388"/>
    <mergeCell ref="G388:I388"/>
    <mergeCell ref="C389:D389"/>
    <mergeCell ref="G389:I389"/>
    <mergeCell ref="C390:D390"/>
    <mergeCell ref="G390:I390"/>
    <mergeCell ref="C385:D385"/>
    <mergeCell ref="G385:I385"/>
    <mergeCell ref="C386:D386"/>
    <mergeCell ref="G386:I386"/>
    <mergeCell ref="C387:D387"/>
    <mergeCell ref="G387:I387"/>
    <mergeCell ref="C382:D382"/>
    <mergeCell ref="G382:I382"/>
    <mergeCell ref="C383:D383"/>
    <mergeCell ref="G383:I383"/>
    <mergeCell ref="C384:D384"/>
    <mergeCell ref="G384:I384"/>
    <mergeCell ref="C379:D379"/>
    <mergeCell ref="G379:I379"/>
    <mergeCell ref="C380:D380"/>
    <mergeCell ref="G380:I380"/>
    <mergeCell ref="C381:D381"/>
    <mergeCell ref="G381:I381"/>
    <mergeCell ref="C376:D376"/>
    <mergeCell ref="G376:I376"/>
    <mergeCell ref="C377:D377"/>
    <mergeCell ref="G377:I377"/>
    <mergeCell ref="C378:D378"/>
    <mergeCell ref="G378:I378"/>
    <mergeCell ref="C373:D373"/>
    <mergeCell ref="G373:I373"/>
    <mergeCell ref="C374:D374"/>
    <mergeCell ref="G374:I374"/>
    <mergeCell ref="C375:D375"/>
    <mergeCell ref="G375:I375"/>
    <mergeCell ref="C370:D370"/>
    <mergeCell ref="G370:I370"/>
    <mergeCell ref="C371:D371"/>
    <mergeCell ref="G371:I371"/>
    <mergeCell ref="C372:D372"/>
    <mergeCell ref="G372:I372"/>
    <mergeCell ref="C367:D367"/>
    <mergeCell ref="G367:I367"/>
    <mergeCell ref="C368:D368"/>
    <mergeCell ref="G368:I368"/>
    <mergeCell ref="C369:D369"/>
    <mergeCell ref="G369:I369"/>
    <mergeCell ref="C364:D364"/>
    <mergeCell ref="G364:I364"/>
    <mergeCell ref="C365:D365"/>
    <mergeCell ref="G365:I365"/>
    <mergeCell ref="C366:D366"/>
    <mergeCell ref="G366:I366"/>
    <mergeCell ref="C361:D361"/>
    <mergeCell ref="G361:I361"/>
    <mergeCell ref="C362:D362"/>
    <mergeCell ref="G362:I362"/>
    <mergeCell ref="C363:D363"/>
    <mergeCell ref="G363:I363"/>
    <mergeCell ref="C358:D358"/>
    <mergeCell ref="G358:I358"/>
    <mergeCell ref="C359:D359"/>
    <mergeCell ref="G359:I359"/>
    <mergeCell ref="C360:D360"/>
    <mergeCell ref="G360:I360"/>
    <mergeCell ref="C355:D355"/>
    <mergeCell ref="G355:I355"/>
    <mergeCell ref="C356:D356"/>
    <mergeCell ref="G356:I356"/>
    <mergeCell ref="C357:D357"/>
    <mergeCell ref="G357:I357"/>
    <mergeCell ref="C354:D354"/>
    <mergeCell ref="G354:I354"/>
    <mergeCell ref="C351:D351"/>
    <mergeCell ref="G351:I351"/>
    <mergeCell ref="C352:D352"/>
    <mergeCell ref="G352:I352"/>
    <mergeCell ref="C353:D353"/>
    <mergeCell ref="G353:I353"/>
    <mergeCell ref="C348:D348"/>
    <mergeCell ref="G348:I348"/>
    <mergeCell ref="C349:D349"/>
    <mergeCell ref="G349:I349"/>
    <mergeCell ref="C350:D350"/>
    <mergeCell ref="G350:I350"/>
    <mergeCell ref="C345:D345"/>
    <mergeCell ref="G345:I345"/>
    <mergeCell ref="C346:D346"/>
    <mergeCell ref="G346:I346"/>
    <mergeCell ref="C347:D347"/>
    <mergeCell ref="G347:I347"/>
    <mergeCell ref="C342:D342"/>
    <mergeCell ref="G342:I342"/>
    <mergeCell ref="C343:D343"/>
    <mergeCell ref="G343:I343"/>
    <mergeCell ref="C344:D344"/>
    <mergeCell ref="G344:I344"/>
    <mergeCell ref="C339:D339"/>
    <mergeCell ref="G339:I339"/>
    <mergeCell ref="C340:D340"/>
    <mergeCell ref="G340:I340"/>
    <mergeCell ref="C341:D341"/>
    <mergeCell ref="G341:I341"/>
    <mergeCell ref="C336:D336"/>
    <mergeCell ref="G336:I336"/>
    <mergeCell ref="C337:D337"/>
    <mergeCell ref="G337:I337"/>
    <mergeCell ref="C338:D338"/>
    <mergeCell ref="G338:I338"/>
    <mergeCell ref="C333:D333"/>
    <mergeCell ref="G333:I333"/>
    <mergeCell ref="C334:D334"/>
    <mergeCell ref="G334:I334"/>
    <mergeCell ref="C335:D335"/>
    <mergeCell ref="G335:I335"/>
    <mergeCell ref="C330:D330"/>
    <mergeCell ref="G330:I330"/>
    <mergeCell ref="C331:D331"/>
    <mergeCell ref="G331:I331"/>
    <mergeCell ref="C332:D332"/>
    <mergeCell ref="G332:I332"/>
    <mergeCell ref="C327:D327"/>
    <mergeCell ref="G327:I327"/>
    <mergeCell ref="C328:D328"/>
    <mergeCell ref="G328:I328"/>
    <mergeCell ref="C329:D329"/>
    <mergeCell ref="G329:I329"/>
    <mergeCell ref="C324:D324"/>
    <mergeCell ref="G324:I324"/>
    <mergeCell ref="C325:D325"/>
    <mergeCell ref="G325:I325"/>
    <mergeCell ref="C326:D326"/>
    <mergeCell ref="G326:I326"/>
    <mergeCell ref="C321:D321"/>
    <mergeCell ref="G321:I321"/>
    <mergeCell ref="C322:D322"/>
    <mergeCell ref="G322:I322"/>
    <mergeCell ref="C323:D323"/>
    <mergeCell ref="G323:I323"/>
    <mergeCell ref="C318:D318"/>
    <mergeCell ref="G318:I318"/>
    <mergeCell ref="C319:D319"/>
    <mergeCell ref="G319:I319"/>
    <mergeCell ref="C320:D320"/>
    <mergeCell ref="G320:I320"/>
    <mergeCell ref="C315:D315"/>
    <mergeCell ref="G315:I315"/>
    <mergeCell ref="C316:D316"/>
    <mergeCell ref="G316:I316"/>
    <mergeCell ref="C317:D317"/>
    <mergeCell ref="G317:I317"/>
    <mergeCell ref="C312:D312"/>
    <mergeCell ref="G312:I312"/>
    <mergeCell ref="C313:D313"/>
    <mergeCell ref="G313:I313"/>
    <mergeCell ref="C314:D314"/>
    <mergeCell ref="G314:I314"/>
    <mergeCell ref="C311:D311"/>
    <mergeCell ref="G311:I311"/>
    <mergeCell ref="C310:D310"/>
    <mergeCell ref="G310:I310"/>
    <mergeCell ref="C307:D307"/>
    <mergeCell ref="G307:I307"/>
    <mergeCell ref="C308:D308"/>
    <mergeCell ref="G308:I308"/>
    <mergeCell ref="C309:D309"/>
    <mergeCell ref="G309:I309"/>
    <mergeCell ref="C304:D304"/>
    <mergeCell ref="G304:I304"/>
    <mergeCell ref="C305:D305"/>
    <mergeCell ref="G305:I305"/>
    <mergeCell ref="C306:D306"/>
    <mergeCell ref="G306:I306"/>
    <mergeCell ref="C301:D301"/>
    <mergeCell ref="G301:I301"/>
    <mergeCell ref="C302:D302"/>
    <mergeCell ref="G302:I302"/>
    <mergeCell ref="C303:D303"/>
    <mergeCell ref="G303:I303"/>
    <mergeCell ref="C298:D298"/>
    <mergeCell ref="G298:I298"/>
    <mergeCell ref="C299:D299"/>
    <mergeCell ref="G299:I299"/>
    <mergeCell ref="C300:D300"/>
    <mergeCell ref="G300:I300"/>
    <mergeCell ref="C295:D295"/>
    <mergeCell ref="G295:I295"/>
    <mergeCell ref="C296:D296"/>
    <mergeCell ref="G296:I296"/>
    <mergeCell ref="C297:D297"/>
    <mergeCell ref="G297:I297"/>
    <mergeCell ref="C292:D292"/>
    <mergeCell ref="G292:I292"/>
    <mergeCell ref="C293:D293"/>
    <mergeCell ref="G293:I293"/>
    <mergeCell ref="C294:D294"/>
    <mergeCell ref="G294:I294"/>
    <mergeCell ref="C290:D290"/>
    <mergeCell ref="G290:I290"/>
    <mergeCell ref="C291:D291"/>
    <mergeCell ref="G291:I291"/>
    <mergeCell ref="C287:D287"/>
    <mergeCell ref="G287:I287"/>
    <mergeCell ref="C288:D288"/>
    <mergeCell ref="G288:I288"/>
    <mergeCell ref="C289:D289"/>
    <mergeCell ref="G289:I289"/>
    <mergeCell ref="C285:D285"/>
    <mergeCell ref="G285:I285"/>
    <mergeCell ref="C286:D286"/>
    <mergeCell ref="G286:I286"/>
    <mergeCell ref="C282:D282"/>
    <mergeCell ref="G282:I282"/>
    <mergeCell ref="C283:D283"/>
    <mergeCell ref="G283:I283"/>
    <mergeCell ref="C284:D284"/>
    <mergeCell ref="G284:I284"/>
    <mergeCell ref="C280:D280"/>
    <mergeCell ref="G280:I280"/>
    <mergeCell ref="C281:D281"/>
    <mergeCell ref="G281:I281"/>
    <mergeCell ref="C277:D277"/>
    <mergeCell ref="G277:I277"/>
    <mergeCell ref="C278:D278"/>
    <mergeCell ref="G278:I278"/>
    <mergeCell ref="C279:D279"/>
    <mergeCell ref="G279:I279"/>
    <mergeCell ref="C274:D274"/>
    <mergeCell ref="G274:I274"/>
    <mergeCell ref="C275:D275"/>
    <mergeCell ref="G275:I275"/>
    <mergeCell ref="C276:D276"/>
    <mergeCell ref="G276:I276"/>
    <mergeCell ref="C271:D271"/>
    <mergeCell ref="G271:I271"/>
    <mergeCell ref="C272:D272"/>
    <mergeCell ref="G272:I272"/>
    <mergeCell ref="C273:D273"/>
    <mergeCell ref="G273:I273"/>
    <mergeCell ref="C268:D268"/>
    <mergeCell ref="G268:I268"/>
    <mergeCell ref="C269:D269"/>
    <mergeCell ref="G269:I269"/>
    <mergeCell ref="C270:D270"/>
    <mergeCell ref="G270:I270"/>
    <mergeCell ref="C265:D265"/>
    <mergeCell ref="G265:I265"/>
    <mergeCell ref="C266:D266"/>
    <mergeCell ref="G266:I266"/>
    <mergeCell ref="C267:D267"/>
    <mergeCell ref="G267:I267"/>
    <mergeCell ref="C264:D264"/>
    <mergeCell ref="G264:I264"/>
    <mergeCell ref="C261:D261"/>
    <mergeCell ref="G261:I261"/>
    <mergeCell ref="C262:D262"/>
    <mergeCell ref="G262:I262"/>
    <mergeCell ref="C263:D263"/>
    <mergeCell ref="G263:I263"/>
    <mergeCell ref="C258:D258"/>
    <mergeCell ref="G258:I258"/>
    <mergeCell ref="C259:D259"/>
    <mergeCell ref="G259:I259"/>
    <mergeCell ref="C260:D260"/>
    <mergeCell ref="G260:I260"/>
    <mergeCell ref="C255:D255"/>
    <mergeCell ref="G255:I255"/>
    <mergeCell ref="C256:D256"/>
    <mergeCell ref="G256:I256"/>
    <mergeCell ref="C257:D257"/>
    <mergeCell ref="G257:I257"/>
    <mergeCell ref="C252:D252"/>
    <mergeCell ref="G252:I252"/>
    <mergeCell ref="C253:D253"/>
    <mergeCell ref="G253:I253"/>
    <mergeCell ref="C254:D254"/>
    <mergeCell ref="G254:I254"/>
    <mergeCell ref="C249:D249"/>
    <mergeCell ref="G249:I249"/>
    <mergeCell ref="C250:D250"/>
    <mergeCell ref="G250:I250"/>
    <mergeCell ref="C251:D251"/>
    <mergeCell ref="G251:I251"/>
    <mergeCell ref="C246:D246"/>
    <mergeCell ref="G246:I246"/>
    <mergeCell ref="C247:D247"/>
    <mergeCell ref="G247:I247"/>
    <mergeCell ref="C248:D248"/>
    <mergeCell ref="G248:I248"/>
    <mergeCell ref="C243:D243"/>
    <mergeCell ref="G243:I243"/>
    <mergeCell ref="C244:D244"/>
    <mergeCell ref="G244:I244"/>
    <mergeCell ref="C245:D245"/>
    <mergeCell ref="G245:I245"/>
    <mergeCell ref="C241:D241"/>
    <mergeCell ref="G241:I241"/>
    <mergeCell ref="C242:D242"/>
    <mergeCell ref="G242:I242"/>
    <mergeCell ref="C238:D238"/>
    <mergeCell ref="G238:I238"/>
    <mergeCell ref="C239:D239"/>
    <mergeCell ref="G239:I239"/>
    <mergeCell ref="C240:D240"/>
    <mergeCell ref="G240:I240"/>
    <mergeCell ref="C235:D235"/>
    <mergeCell ref="G235:I235"/>
    <mergeCell ref="C236:D236"/>
    <mergeCell ref="G236:I236"/>
    <mergeCell ref="C237:D237"/>
    <mergeCell ref="G237:I237"/>
    <mergeCell ref="C232:D232"/>
    <mergeCell ref="G232:I232"/>
    <mergeCell ref="C233:D233"/>
    <mergeCell ref="G233:I233"/>
    <mergeCell ref="C234:D234"/>
    <mergeCell ref="G234:I234"/>
    <mergeCell ref="C229:D229"/>
    <mergeCell ref="G229:I229"/>
    <mergeCell ref="C230:D230"/>
    <mergeCell ref="G230:I230"/>
    <mergeCell ref="C231:D231"/>
    <mergeCell ref="G231:I231"/>
    <mergeCell ref="C226:D226"/>
    <mergeCell ref="G226:I226"/>
    <mergeCell ref="C227:D227"/>
    <mergeCell ref="G227:I227"/>
    <mergeCell ref="C228:D228"/>
    <mergeCell ref="G228:I228"/>
    <mergeCell ref="C223:D223"/>
    <mergeCell ref="G223:I223"/>
    <mergeCell ref="C224:D224"/>
    <mergeCell ref="G224:I224"/>
    <mergeCell ref="C225:D225"/>
    <mergeCell ref="G225:I225"/>
    <mergeCell ref="C220:D220"/>
    <mergeCell ref="G220:I220"/>
    <mergeCell ref="C221:D221"/>
    <mergeCell ref="G221:I221"/>
    <mergeCell ref="C222:D222"/>
    <mergeCell ref="G222:I222"/>
    <mergeCell ref="C217:D217"/>
    <mergeCell ref="G217:I217"/>
    <mergeCell ref="C218:D218"/>
    <mergeCell ref="G218:I218"/>
    <mergeCell ref="C219:D219"/>
    <mergeCell ref="G219:I219"/>
    <mergeCell ref="C214:D214"/>
    <mergeCell ref="G214:I214"/>
    <mergeCell ref="C215:D215"/>
    <mergeCell ref="G215:I215"/>
    <mergeCell ref="C216:D216"/>
    <mergeCell ref="G216:I216"/>
    <mergeCell ref="C211:D211"/>
    <mergeCell ref="G211:I211"/>
    <mergeCell ref="C212:D212"/>
    <mergeCell ref="G212:I212"/>
    <mergeCell ref="C213:D213"/>
    <mergeCell ref="G213:I213"/>
    <mergeCell ref="C208:D208"/>
    <mergeCell ref="G208:I208"/>
    <mergeCell ref="C209:D209"/>
    <mergeCell ref="G209:I209"/>
    <mergeCell ref="C210:D210"/>
    <mergeCell ref="G210:I210"/>
    <mergeCell ref="C205:D205"/>
    <mergeCell ref="G205:I205"/>
    <mergeCell ref="C206:D206"/>
    <mergeCell ref="G206:I206"/>
    <mergeCell ref="C207:D207"/>
    <mergeCell ref="G207:I207"/>
    <mergeCell ref="C202:D202"/>
    <mergeCell ref="G202:I202"/>
    <mergeCell ref="C203:D203"/>
    <mergeCell ref="G203:I203"/>
    <mergeCell ref="C204:D204"/>
    <mergeCell ref="G204:I204"/>
    <mergeCell ref="C201:D201"/>
    <mergeCell ref="G201:I201"/>
    <mergeCell ref="C199:D199"/>
    <mergeCell ref="G199:I199"/>
    <mergeCell ref="C200:D200"/>
    <mergeCell ref="G200:I200"/>
    <mergeCell ref="C196:D196"/>
    <mergeCell ref="G196:I196"/>
    <mergeCell ref="C197:D197"/>
    <mergeCell ref="G197:I197"/>
    <mergeCell ref="C198:D198"/>
    <mergeCell ref="G198:I198"/>
    <mergeCell ref="C193:D193"/>
    <mergeCell ref="G193:I193"/>
    <mergeCell ref="C194:D194"/>
    <mergeCell ref="G194:I194"/>
    <mergeCell ref="C195:D195"/>
    <mergeCell ref="G195:I195"/>
    <mergeCell ref="C190:D190"/>
    <mergeCell ref="G190:I190"/>
    <mergeCell ref="C191:D191"/>
    <mergeCell ref="G191:I191"/>
    <mergeCell ref="C192:D192"/>
    <mergeCell ref="G192:I192"/>
    <mergeCell ref="C187:D187"/>
    <mergeCell ref="G187:I187"/>
    <mergeCell ref="C188:D188"/>
    <mergeCell ref="G188:I188"/>
    <mergeCell ref="C189:D189"/>
    <mergeCell ref="G189:I189"/>
    <mergeCell ref="C184:D184"/>
    <mergeCell ref="G184:I184"/>
    <mergeCell ref="C185:D185"/>
    <mergeCell ref="G185:I185"/>
    <mergeCell ref="C186:D186"/>
    <mergeCell ref="G186:I186"/>
    <mergeCell ref="C181:D181"/>
    <mergeCell ref="G181:I181"/>
    <mergeCell ref="C182:D182"/>
    <mergeCell ref="G182:I182"/>
    <mergeCell ref="C183:D183"/>
    <mergeCell ref="G183:I183"/>
    <mergeCell ref="C178:D178"/>
    <mergeCell ref="G178:I178"/>
    <mergeCell ref="C179:D179"/>
    <mergeCell ref="G179:I179"/>
    <mergeCell ref="C180:D180"/>
    <mergeCell ref="G180:I180"/>
    <mergeCell ref="C175:D175"/>
    <mergeCell ref="G175:I175"/>
    <mergeCell ref="C176:D176"/>
    <mergeCell ref="G176:I176"/>
    <mergeCell ref="C177:D177"/>
    <mergeCell ref="G177:I177"/>
    <mergeCell ref="C172:D172"/>
    <mergeCell ref="G172:I172"/>
    <mergeCell ref="C173:D173"/>
    <mergeCell ref="G173:I173"/>
    <mergeCell ref="C174:D174"/>
    <mergeCell ref="G174:I174"/>
    <mergeCell ref="C169:D169"/>
    <mergeCell ref="G169:I169"/>
    <mergeCell ref="C170:D170"/>
    <mergeCell ref="G170:I170"/>
    <mergeCell ref="C171:D171"/>
    <mergeCell ref="G171:I171"/>
    <mergeCell ref="C166:D166"/>
    <mergeCell ref="G166:I166"/>
    <mergeCell ref="C167:D167"/>
    <mergeCell ref="G167:I167"/>
    <mergeCell ref="C168:D168"/>
    <mergeCell ref="G168:I168"/>
    <mergeCell ref="C163:D163"/>
    <mergeCell ref="G163:I163"/>
    <mergeCell ref="C164:D164"/>
    <mergeCell ref="G164:I164"/>
    <mergeCell ref="C165:D165"/>
    <mergeCell ref="G165:I165"/>
    <mergeCell ref="C160:D160"/>
    <mergeCell ref="G160:I160"/>
    <mergeCell ref="C161:D161"/>
    <mergeCell ref="G161:I161"/>
    <mergeCell ref="C162:D162"/>
    <mergeCell ref="G162:I162"/>
    <mergeCell ref="C159:D159"/>
    <mergeCell ref="G159:I159"/>
    <mergeCell ref="C156:D156"/>
    <mergeCell ref="G156:I156"/>
    <mergeCell ref="C157:D157"/>
    <mergeCell ref="G157:I157"/>
    <mergeCell ref="C158:D158"/>
    <mergeCell ref="G158:I158"/>
    <mergeCell ref="C153:D153"/>
    <mergeCell ref="G153:I153"/>
    <mergeCell ref="C154:D154"/>
    <mergeCell ref="G154:I154"/>
    <mergeCell ref="C155:D155"/>
    <mergeCell ref="G155:I155"/>
    <mergeCell ref="C150:D150"/>
    <mergeCell ref="G150:I150"/>
    <mergeCell ref="C151:D151"/>
    <mergeCell ref="G151:I151"/>
    <mergeCell ref="C152:D152"/>
    <mergeCell ref="G152:I152"/>
    <mergeCell ref="C147:D147"/>
    <mergeCell ref="G147:I147"/>
    <mergeCell ref="C148:D148"/>
    <mergeCell ref="G148:I148"/>
    <mergeCell ref="C149:D149"/>
    <mergeCell ref="G149:I149"/>
    <mergeCell ref="C144:D144"/>
    <mergeCell ref="G144:I144"/>
    <mergeCell ref="C145:D145"/>
    <mergeCell ref="G145:I145"/>
    <mergeCell ref="C146:D146"/>
    <mergeCell ref="G146:I146"/>
    <mergeCell ref="C141:D141"/>
    <mergeCell ref="G141:I141"/>
    <mergeCell ref="C142:D142"/>
    <mergeCell ref="G142:I142"/>
    <mergeCell ref="C143:D143"/>
    <mergeCell ref="G143:I143"/>
    <mergeCell ref="C138:D138"/>
    <mergeCell ref="G138:I138"/>
    <mergeCell ref="C139:D139"/>
    <mergeCell ref="G139:I139"/>
    <mergeCell ref="C140:D140"/>
    <mergeCell ref="G140:I140"/>
    <mergeCell ref="C135:D135"/>
    <mergeCell ref="G135:I135"/>
    <mergeCell ref="C136:D136"/>
    <mergeCell ref="G136:I136"/>
    <mergeCell ref="C137:D137"/>
    <mergeCell ref="G137:I137"/>
    <mergeCell ref="C132:D132"/>
    <mergeCell ref="G132:I132"/>
    <mergeCell ref="C133:D133"/>
    <mergeCell ref="G133:I133"/>
    <mergeCell ref="C134:D134"/>
    <mergeCell ref="G134:I134"/>
    <mergeCell ref="C129:D129"/>
    <mergeCell ref="G129:I129"/>
    <mergeCell ref="C130:D130"/>
    <mergeCell ref="G130:I130"/>
    <mergeCell ref="C131:D131"/>
    <mergeCell ref="G131:I131"/>
    <mergeCell ref="C127:D127"/>
    <mergeCell ref="G127:I127"/>
    <mergeCell ref="C128:D128"/>
    <mergeCell ref="G128:I128"/>
    <mergeCell ref="C125:D125"/>
    <mergeCell ref="G125:I125"/>
    <mergeCell ref="C126:D126"/>
    <mergeCell ref="G126:I126"/>
    <mergeCell ref="C122:D122"/>
    <mergeCell ref="G122:I122"/>
    <mergeCell ref="C123:D123"/>
    <mergeCell ref="G123:I123"/>
    <mergeCell ref="C124:D124"/>
    <mergeCell ref="G124:I124"/>
    <mergeCell ref="C119:D119"/>
    <mergeCell ref="G119:I119"/>
    <mergeCell ref="C120:D120"/>
    <mergeCell ref="G120:I120"/>
    <mergeCell ref="C121:D121"/>
    <mergeCell ref="G121:I121"/>
    <mergeCell ref="C117:D117"/>
    <mergeCell ref="G117:I117"/>
    <mergeCell ref="C118:D118"/>
    <mergeCell ref="G118:I118"/>
    <mergeCell ref="C114:D114"/>
    <mergeCell ref="G114:I114"/>
    <mergeCell ref="C115:D115"/>
    <mergeCell ref="G115:I115"/>
    <mergeCell ref="C116:D116"/>
    <mergeCell ref="G116:I116"/>
    <mergeCell ref="C111:D111"/>
    <mergeCell ref="G111:I111"/>
    <mergeCell ref="C112:D112"/>
    <mergeCell ref="G112:I112"/>
    <mergeCell ref="C113:D113"/>
    <mergeCell ref="G113:I113"/>
    <mergeCell ref="C109:D109"/>
    <mergeCell ref="G109:I109"/>
    <mergeCell ref="C110:D110"/>
    <mergeCell ref="G110:I110"/>
    <mergeCell ref="C106:D106"/>
    <mergeCell ref="G106:I106"/>
    <mergeCell ref="C107:D107"/>
    <mergeCell ref="G107:I107"/>
    <mergeCell ref="C108:D108"/>
    <mergeCell ref="G108:I108"/>
    <mergeCell ref="C103:D103"/>
    <mergeCell ref="G103:I103"/>
    <mergeCell ref="C104:D104"/>
    <mergeCell ref="G104:I104"/>
    <mergeCell ref="C105:D105"/>
    <mergeCell ref="G105:I105"/>
    <mergeCell ref="C100:D100"/>
    <mergeCell ref="G100:I100"/>
    <mergeCell ref="C101:D101"/>
    <mergeCell ref="G101:I101"/>
    <mergeCell ref="C102:D102"/>
    <mergeCell ref="G102:I102"/>
    <mergeCell ref="C99:D99"/>
    <mergeCell ref="G99:I99"/>
    <mergeCell ref="C97:D97"/>
    <mergeCell ref="G97:I97"/>
    <mergeCell ref="C98:D98"/>
    <mergeCell ref="G98:I98"/>
    <mergeCell ref="C94:D94"/>
    <mergeCell ref="G94:I94"/>
    <mergeCell ref="C95:D95"/>
    <mergeCell ref="G95:I95"/>
    <mergeCell ref="C96:D96"/>
    <mergeCell ref="G96:I96"/>
    <mergeCell ref="C91:D91"/>
    <mergeCell ref="G91:I91"/>
    <mergeCell ref="C92:D92"/>
    <mergeCell ref="G92:I92"/>
    <mergeCell ref="C93:D93"/>
    <mergeCell ref="G93:I93"/>
    <mergeCell ref="C88:D88"/>
    <mergeCell ref="G88:I88"/>
    <mergeCell ref="C89:D89"/>
    <mergeCell ref="G89:I89"/>
    <mergeCell ref="C90:D90"/>
    <mergeCell ref="G90:I90"/>
    <mergeCell ref="C85:D85"/>
    <mergeCell ref="G85:I85"/>
    <mergeCell ref="C86:D86"/>
    <mergeCell ref="G86:I86"/>
    <mergeCell ref="C87:D87"/>
    <mergeCell ref="G87:I87"/>
    <mergeCell ref="C84:D84"/>
    <mergeCell ref="G84:I84"/>
    <mergeCell ref="C81:D81"/>
    <mergeCell ref="G81:I81"/>
    <mergeCell ref="C82:D82"/>
    <mergeCell ref="G82:I82"/>
    <mergeCell ref="C83:D83"/>
    <mergeCell ref="G83:I83"/>
    <mergeCell ref="C78:D78"/>
    <mergeCell ref="G78:I78"/>
    <mergeCell ref="C79:D79"/>
    <mergeCell ref="G79:I79"/>
    <mergeCell ref="C80:D80"/>
    <mergeCell ref="G80:I80"/>
    <mergeCell ref="C75:D75"/>
    <mergeCell ref="G75:I75"/>
    <mergeCell ref="C76:D76"/>
    <mergeCell ref="G76:I76"/>
    <mergeCell ref="C77:D77"/>
    <mergeCell ref="G77:I77"/>
    <mergeCell ref="C72:D72"/>
    <mergeCell ref="G72:I72"/>
    <mergeCell ref="C73:D73"/>
    <mergeCell ref="G73:I73"/>
    <mergeCell ref="C74:D74"/>
    <mergeCell ref="G74:I74"/>
    <mergeCell ref="C69:D69"/>
    <mergeCell ref="G69:I69"/>
    <mergeCell ref="C70:D70"/>
    <mergeCell ref="G70:I70"/>
    <mergeCell ref="C71:D71"/>
    <mergeCell ref="G71:I71"/>
    <mergeCell ref="C66:D66"/>
    <mergeCell ref="G66:I66"/>
    <mergeCell ref="C67:D67"/>
    <mergeCell ref="G67:I67"/>
    <mergeCell ref="C68:D68"/>
    <mergeCell ref="G68:I68"/>
    <mergeCell ref="C63:D63"/>
    <mergeCell ref="G63:I63"/>
    <mergeCell ref="C64:D64"/>
    <mergeCell ref="G64:I64"/>
    <mergeCell ref="C65:D65"/>
    <mergeCell ref="G65:I65"/>
    <mergeCell ref="C60:D60"/>
    <mergeCell ref="G60:I60"/>
    <mergeCell ref="C61:D61"/>
    <mergeCell ref="G61:I61"/>
    <mergeCell ref="C62:D62"/>
    <mergeCell ref="G62:I62"/>
    <mergeCell ref="C57:D57"/>
    <mergeCell ref="G57:I57"/>
    <mergeCell ref="C58:D58"/>
    <mergeCell ref="G58:I58"/>
    <mergeCell ref="C59:D59"/>
    <mergeCell ref="G59:I59"/>
    <mergeCell ref="C54:D54"/>
    <mergeCell ref="G54:I54"/>
    <mergeCell ref="C55:D55"/>
    <mergeCell ref="G55:I55"/>
    <mergeCell ref="C56:D56"/>
    <mergeCell ref="G56:I56"/>
    <mergeCell ref="C51:D51"/>
    <mergeCell ref="G51:I51"/>
    <mergeCell ref="C52:D52"/>
    <mergeCell ref="G52:I52"/>
    <mergeCell ref="C53:D53"/>
    <mergeCell ref="G53:I53"/>
    <mergeCell ref="C48:D48"/>
    <mergeCell ref="G48:I48"/>
    <mergeCell ref="C49:D49"/>
    <mergeCell ref="G49:I49"/>
    <mergeCell ref="C50:D50"/>
    <mergeCell ref="G50:I50"/>
    <mergeCell ref="C45:D45"/>
    <mergeCell ref="G45:I45"/>
    <mergeCell ref="C46:D46"/>
    <mergeCell ref="G46:I46"/>
    <mergeCell ref="C47:D47"/>
    <mergeCell ref="G47:I47"/>
    <mergeCell ref="C42:D42"/>
    <mergeCell ref="G42:I42"/>
    <mergeCell ref="C43:D43"/>
    <mergeCell ref="G43:I43"/>
    <mergeCell ref="C44:D44"/>
    <mergeCell ref="G44:I44"/>
    <mergeCell ref="C41:D41"/>
    <mergeCell ref="G41:I41"/>
    <mergeCell ref="C38:D38"/>
    <mergeCell ref="G38:I38"/>
    <mergeCell ref="C39:D39"/>
    <mergeCell ref="G39:I39"/>
    <mergeCell ref="C40:D40"/>
    <mergeCell ref="G40:I40"/>
    <mergeCell ref="C35:D35"/>
    <mergeCell ref="G35:I35"/>
    <mergeCell ref="C36:D36"/>
    <mergeCell ref="G36:I36"/>
    <mergeCell ref="C37:D37"/>
    <mergeCell ref="G37:I37"/>
    <mergeCell ref="C32:D32"/>
    <mergeCell ref="G32:I32"/>
    <mergeCell ref="C33:D33"/>
    <mergeCell ref="G33:I33"/>
    <mergeCell ref="C34:D34"/>
    <mergeCell ref="G34:I34"/>
    <mergeCell ref="C29:D29"/>
    <mergeCell ref="G29:I29"/>
    <mergeCell ref="C30:D30"/>
    <mergeCell ref="G30:I30"/>
    <mergeCell ref="C31:D31"/>
    <mergeCell ref="G31:I31"/>
    <mergeCell ref="C26:D26"/>
    <mergeCell ref="G26:I26"/>
    <mergeCell ref="C27:D27"/>
    <mergeCell ref="G27:I27"/>
    <mergeCell ref="C28:D28"/>
    <mergeCell ref="G28:I28"/>
    <mergeCell ref="C23:D23"/>
    <mergeCell ref="G23:I23"/>
    <mergeCell ref="C24:D24"/>
    <mergeCell ref="G24:I24"/>
    <mergeCell ref="C25:D25"/>
    <mergeCell ref="G25:I25"/>
    <mergeCell ref="C20:D20"/>
    <mergeCell ref="G20:I20"/>
    <mergeCell ref="C21:D21"/>
    <mergeCell ref="G21:I21"/>
    <mergeCell ref="C22:D22"/>
    <mergeCell ref="G22:I22"/>
    <mergeCell ref="C17:D17"/>
    <mergeCell ref="G17:I17"/>
    <mergeCell ref="C18:D18"/>
    <mergeCell ref="G18:I18"/>
    <mergeCell ref="C19:D19"/>
    <mergeCell ref="G19:I19"/>
    <mergeCell ref="C14:D14"/>
    <mergeCell ref="G14:I14"/>
    <mergeCell ref="C15:D15"/>
    <mergeCell ref="G15:I15"/>
    <mergeCell ref="C16:D16"/>
    <mergeCell ref="G16:I16"/>
    <mergeCell ref="C11:D11"/>
    <mergeCell ref="G11:I11"/>
    <mergeCell ref="C12:D12"/>
    <mergeCell ref="G12:I12"/>
    <mergeCell ref="C13:D13"/>
    <mergeCell ref="G13:I13"/>
    <mergeCell ref="C8:D8"/>
    <mergeCell ref="G8:I8"/>
    <mergeCell ref="C9:D9"/>
    <mergeCell ref="G9:I9"/>
    <mergeCell ref="C10:D10"/>
    <mergeCell ref="G10:I10"/>
    <mergeCell ref="C5:D5"/>
    <mergeCell ref="G5:I5"/>
    <mergeCell ref="C6:D6"/>
    <mergeCell ref="G6:I6"/>
    <mergeCell ref="C7:D7"/>
    <mergeCell ref="G7:I7"/>
    <mergeCell ref="C3:D3"/>
    <mergeCell ref="G3:I3"/>
    <mergeCell ref="C4:D4"/>
    <mergeCell ref="G4:I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UMKalbarczyk</cp:lastModifiedBy>
  <dcterms:modified xsi:type="dcterms:W3CDTF">2014-02-26T11:19:19Z</dcterms:modified>
  <cp:category/>
  <cp:version/>
  <cp:contentType/>
  <cp:contentStatus/>
</cp:coreProperties>
</file>